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\Desktop\gara Italmercati\"/>
    </mc:Choice>
  </mc:AlternateContent>
  <xr:revisionPtr revIDLastSave="0" documentId="8_{3A48F8EF-241B-425F-9982-25BD945279F4}" xr6:coauthVersionLast="43" xr6:coauthVersionMax="43" xr10:uidLastSave="{00000000-0000-0000-0000-000000000000}"/>
  <workbookProtection workbookPassword="DE15" lockStructure="1"/>
  <bookViews>
    <workbookView xWindow="-120" yWindow="-120" windowWidth="21840" windowHeight="13140" xr2:uid="{00000000-000D-0000-FFFF-FFFF00000000}"/>
  </bookViews>
  <sheets>
    <sheet name="Anagrafica sedi" sheetId="1" r:id="rId1"/>
    <sheet name="Dettagli Remi" sheetId="2" r:id="rId2"/>
    <sheet name="elem. compilazione capitolato" sheetId="3" r:id="rId3"/>
    <sheet name="Analisi" sheetId="4" state="hidden" r:id="rId4"/>
    <sheet name="Scheda Fornitori" sheetId="5" r:id="rId5"/>
    <sheet name="Sedi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2" l="1"/>
  <c r="R10" i="2"/>
  <c r="S6" i="2"/>
  <c r="R6" i="2"/>
  <c r="L9" i="2"/>
  <c r="L8" i="2"/>
  <c r="N122" i="8"/>
  <c r="O122" i="8"/>
  <c r="P122" i="8"/>
  <c r="R3" i="2" s="1"/>
  <c r="Q122" i="8"/>
  <c r="S3" i="2" s="1"/>
  <c r="N123" i="8"/>
  <c r="O123" i="8"/>
  <c r="P123" i="8"/>
  <c r="R4" i="2" s="1"/>
  <c r="Q123" i="8"/>
  <c r="S4" i="2" s="1"/>
  <c r="N124" i="8"/>
  <c r="O124" i="8"/>
  <c r="P124" i="8"/>
  <c r="R5" i="2" s="1"/>
  <c r="Q124" i="8"/>
  <c r="S5" i="2" s="1"/>
  <c r="N125" i="8"/>
  <c r="O125" i="8"/>
  <c r="P125" i="8"/>
  <c r="Q125" i="8"/>
  <c r="N126" i="8"/>
  <c r="O126" i="8"/>
  <c r="P126" i="8"/>
  <c r="R7" i="2" s="1"/>
  <c r="Q126" i="8"/>
  <c r="S7" i="2" s="1"/>
  <c r="N127" i="8"/>
  <c r="O127" i="8"/>
  <c r="P127" i="8"/>
  <c r="R8" i="2" s="1"/>
  <c r="Q127" i="8"/>
  <c r="S8" i="2" s="1"/>
  <c r="N128" i="8"/>
  <c r="O128" i="8"/>
  <c r="P128" i="8"/>
  <c r="R9" i="2" s="1"/>
  <c r="Q128" i="8"/>
  <c r="S9" i="2" s="1"/>
  <c r="N129" i="8"/>
  <c r="O129" i="8"/>
  <c r="P129" i="8"/>
  <c r="Q129" i="8"/>
  <c r="N130" i="8"/>
  <c r="O130" i="8"/>
  <c r="P130" i="8"/>
  <c r="R11" i="2" s="1"/>
  <c r="Q130" i="8"/>
  <c r="S11" i="2" s="1"/>
  <c r="N131" i="8"/>
  <c r="O131" i="8"/>
  <c r="P131" i="8"/>
  <c r="R12" i="2" s="1"/>
  <c r="Q131" i="8"/>
  <c r="S12" i="2" s="1"/>
  <c r="N132" i="8"/>
  <c r="O132" i="8"/>
  <c r="P132" i="8"/>
  <c r="R13" i="2" s="1"/>
  <c r="Q132" i="8"/>
  <c r="S13" i="2" s="1"/>
  <c r="Q121" i="8"/>
  <c r="S2" i="2" s="1"/>
  <c r="P121" i="8"/>
  <c r="R2" i="2" s="1"/>
  <c r="N121" i="8"/>
  <c r="I122" i="8"/>
  <c r="J122" i="8"/>
  <c r="K3" i="2" s="1"/>
  <c r="K122" i="8"/>
  <c r="L3" i="2" s="1"/>
  <c r="I123" i="8"/>
  <c r="J123" i="8"/>
  <c r="K4" i="2" s="1"/>
  <c r="K123" i="8"/>
  <c r="L4" i="2" s="1"/>
  <c r="I124" i="8"/>
  <c r="J124" i="8"/>
  <c r="K5" i="2" s="1"/>
  <c r="K124" i="8"/>
  <c r="L5" i="2" s="1"/>
  <c r="I125" i="8"/>
  <c r="J125" i="8"/>
  <c r="K6" i="2" s="1"/>
  <c r="K125" i="8"/>
  <c r="L6" i="2" s="1"/>
  <c r="I126" i="8"/>
  <c r="J126" i="8"/>
  <c r="K7" i="2" s="1"/>
  <c r="K126" i="8"/>
  <c r="L7" i="2" s="1"/>
  <c r="I127" i="8"/>
  <c r="J127" i="8"/>
  <c r="K8" i="2" s="1"/>
  <c r="K127" i="8"/>
  <c r="I128" i="8"/>
  <c r="J128" i="8"/>
  <c r="K9" i="2" s="1"/>
  <c r="K128" i="8"/>
  <c r="I129" i="8"/>
  <c r="J129" i="8"/>
  <c r="K10" i="2" s="1"/>
  <c r="K129" i="8"/>
  <c r="L10" i="2" s="1"/>
  <c r="I130" i="8"/>
  <c r="J130" i="8"/>
  <c r="K11" i="2" s="1"/>
  <c r="K130" i="8"/>
  <c r="I131" i="8"/>
  <c r="J131" i="8"/>
  <c r="K12" i="2" s="1"/>
  <c r="K131" i="8"/>
  <c r="I132" i="8"/>
  <c r="J132" i="8"/>
  <c r="K13" i="2" s="1"/>
  <c r="K132" i="8"/>
  <c r="L13" i="2" s="1"/>
  <c r="K121" i="8"/>
  <c r="L2" i="2" s="1"/>
  <c r="J121" i="8"/>
  <c r="K2" i="2" s="1"/>
  <c r="I121" i="8"/>
  <c r="H122" i="8"/>
  <c r="H123" i="8"/>
  <c r="H124" i="8"/>
  <c r="H125" i="8"/>
  <c r="H126" i="8"/>
  <c r="H127" i="8"/>
  <c r="H128" i="8"/>
  <c r="H129" i="8"/>
  <c r="H130" i="8"/>
  <c r="H131" i="8"/>
  <c r="H132" i="8"/>
  <c r="E122" i="8"/>
  <c r="E123" i="8"/>
  <c r="E124" i="8"/>
  <c r="E5" i="2" s="1"/>
  <c r="E125" i="8"/>
  <c r="E6" i="2" s="1"/>
  <c r="E126" i="8"/>
  <c r="E127" i="8"/>
  <c r="E128" i="8"/>
  <c r="E9" i="2" s="1"/>
  <c r="E129" i="8"/>
  <c r="E10" i="2" s="1"/>
  <c r="E130" i="8"/>
  <c r="E131" i="8"/>
  <c r="E12" i="2" s="1"/>
  <c r="E132" i="8"/>
  <c r="E13" i="2" s="1"/>
  <c r="E121" i="8"/>
  <c r="E2" i="2" s="1"/>
  <c r="C121" i="8"/>
  <c r="D122" i="8"/>
  <c r="D123" i="8"/>
  <c r="D4" i="2" s="1"/>
  <c r="D124" i="8"/>
  <c r="D5" i="2" s="1"/>
  <c r="D125" i="8"/>
  <c r="D126" i="8"/>
  <c r="D127" i="8"/>
  <c r="D128" i="8"/>
  <c r="D9" i="2" s="1"/>
  <c r="D129" i="8"/>
  <c r="D130" i="8"/>
  <c r="D11" i="2" s="1"/>
  <c r="D131" i="8"/>
  <c r="D12" i="2" s="1"/>
  <c r="D132" i="8"/>
  <c r="D13" i="2" s="1"/>
  <c r="D121" i="8"/>
  <c r="D2" i="2" s="1"/>
  <c r="E11" i="2"/>
  <c r="E8" i="2"/>
  <c r="E7" i="2"/>
  <c r="E4" i="2"/>
  <c r="E3" i="2"/>
  <c r="D10" i="2"/>
  <c r="D8" i="2"/>
  <c r="D7" i="2"/>
  <c r="D6" i="2"/>
  <c r="D3" i="2"/>
  <c r="O121" i="8"/>
  <c r="AN75" i="8" l="1"/>
  <c r="AN72" i="8"/>
  <c r="AN74" i="8" s="1"/>
  <c r="AN46" i="8"/>
  <c r="AN43" i="8"/>
  <c r="AN45" i="8" s="1"/>
  <c r="AN17" i="8"/>
  <c r="AN14" i="8"/>
  <c r="AN16" i="8" s="1"/>
  <c r="AI101" i="8"/>
  <c r="AH101" i="8"/>
  <c r="AG101" i="8"/>
  <c r="AH75" i="8"/>
  <c r="AH72" i="8"/>
  <c r="AH74" i="8" s="1"/>
  <c r="AH46" i="8"/>
  <c r="AH43" i="8"/>
  <c r="AH45" i="8" s="1"/>
  <c r="AB104" i="8"/>
  <c r="AB101" i="8"/>
  <c r="AB103" i="8" s="1"/>
  <c r="AB75" i="8"/>
  <c r="AB72" i="8"/>
  <c r="AB74" i="8" s="1"/>
  <c r="AB46" i="8"/>
  <c r="AB43" i="8"/>
  <c r="AB45" i="8" s="1"/>
  <c r="AB17" i="8"/>
  <c r="AB14" i="8"/>
  <c r="AB16" i="8" s="1"/>
  <c r="V132" i="8"/>
  <c r="Y13" i="2" s="1"/>
  <c r="V131" i="8"/>
  <c r="Y12" i="2" s="1"/>
  <c r="V130" i="8"/>
  <c r="Y11" i="2" s="1"/>
  <c r="V129" i="8"/>
  <c r="Y10" i="2" s="1"/>
  <c r="V128" i="8"/>
  <c r="Y9" i="2" s="1"/>
  <c r="V127" i="8"/>
  <c r="Y8" i="2" s="1"/>
  <c r="V126" i="8"/>
  <c r="Y7" i="2" s="1"/>
  <c r="V125" i="8"/>
  <c r="Y6" i="2" s="1"/>
  <c r="V124" i="8"/>
  <c r="Y5" i="2" s="1"/>
  <c r="V123" i="8"/>
  <c r="Y4" i="2" s="1"/>
  <c r="V122" i="8"/>
  <c r="Y3" i="2" s="1"/>
  <c r="V121" i="8"/>
  <c r="Y2" i="2" s="1"/>
  <c r="V104" i="8"/>
  <c r="V101" i="8"/>
  <c r="V103" i="8" s="1"/>
  <c r="V75" i="8"/>
  <c r="V72" i="8"/>
  <c r="V74" i="8" s="1"/>
  <c r="V46" i="8"/>
  <c r="V43" i="8"/>
  <c r="V45" i="8" s="1"/>
  <c r="V17" i="8"/>
  <c r="V14" i="8"/>
  <c r="V16" i="8" s="1"/>
  <c r="P101" i="8"/>
  <c r="P75" i="8"/>
  <c r="P72" i="8"/>
  <c r="P74" i="8" s="1"/>
  <c r="P46" i="8"/>
  <c r="P43" i="8"/>
  <c r="P45" i="8" s="1"/>
  <c r="P17" i="8"/>
  <c r="P14" i="8"/>
  <c r="P16" i="8" s="1"/>
  <c r="J104" i="8"/>
  <c r="J103" i="8"/>
  <c r="J101" i="8"/>
  <c r="J75" i="8"/>
  <c r="J72" i="8"/>
  <c r="J74" i="8" s="1"/>
  <c r="J46" i="8"/>
  <c r="J43" i="8"/>
  <c r="J45" i="8" s="1"/>
  <c r="J17" i="8"/>
  <c r="J14" i="8"/>
  <c r="J16" i="8" s="1"/>
  <c r="J1" i="8"/>
  <c r="P1" i="8" s="1"/>
  <c r="D104" i="8"/>
  <c r="D101" i="8"/>
  <c r="D103" i="8" s="1"/>
  <c r="D75" i="8"/>
  <c r="D74" i="8"/>
  <c r="D72" i="8"/>
  <c r="D46" i="8"/>
  <c r="D43" i="8"/>
  <c r="D45" i="8" s="1"/>
  <c r="D30" i="8"/>
  <c r="D59" i="8" s="1"/>
  <c r="D88" i="8" s="1"/>
  <c r="D120" i="8" s="1"/>
  <c r="D17" i="8"/>
  <c r="D14" i="8"/>
  <c r="D16" i="8" s="1"/>
  <c r="AH14" i="8"/>
  <c r="L1" i="2"/>
  <c r="S1" i="2" s="1"/>
  <c r="Z1" i="2" s="1"/>
  <c r="P30" i="8" l="1"/>
  <c r="P59" i="8" s="1"/>
  <c r="V1" i="8"/>
  <c r="J30" i="8"/>
  <c r="J59" i="8" s="1"/>
  <c r="J88" i="8" s="1"/>
  <c r="J120" i="8" s="1"/>
  <c r="P120" i="8" s="1"/>
  <c r="P136" i="8"/>
  <c r="J136" i="8"/>
  <c r="Y14" i="2"/>
  <c r="V133" i="8"/>
  <c r="D133" i="8"/>
  <c r="D135" i="8" s="1"/>
  <c r="P133" i="8"/>
  <c r="P135" i="8" s="1"/>
  <c r="J133" i="8"/>
  <c r="J135" i="8" s="1"/>
  <c r="D136" i="8"/>
  <c r="AB1" i="8" l="1"/>
  <c r="V30" i="8"/>
  <c r="V59" i="8" s="1"/>
  <c r="V88" i="8" s="1"/>
  <c r="V120" i="8" s="1"/>
  <c r="K1" i="2"/>
  <c r="R1" i="2" s="1"/>
  <c r="Y1" i="2" s="1"/>
  <c r="U132" i="8"/>
  <c r="X13" i="2" s="1"/>
  <c r="U131" i="8"/>
  <c r="X12" i="2" s="1"/>
  <c r="U130" i="8"/>
  <c r="X11" i="2" s="1"/>
  <c r="U129" i="8"/>
  <c r="X10" i="2" s="1"/>
  <c r="U128" i="8"/>
  <c r="X9" i="2" s="1"/>
  <c r="U127" i="8"/>
  <c r="X8" i="2" s="1"/>
  <c r="U126" i="8"/>
  <c r="X7" i="2" s="1"/>
  <c r="U125" i="8"/>
  <c r="X6" i="2" s="1"/>
  <c r="U124" i="8"/>
  <c r="X5" i="2" s="1"/>
  <c r="U123" i="8"/>
  <c r="X4" i="2" s="1"/>
  <c r="U122" i="8"/>
  <c r="X3" i="2" s="1"/>
  <c r="U121" i="8"/>
  <c r="X2" i="2" s="1"/>
  <c r="Q13" i="2"/>
  <c r="Q12" i="2"/>
  <c r="Q11" i="2"/>
  <c r="Q10" i="2"/>
  <c r="Q9" i="2"/>
  <c r="Q8" i="2"/>
  <c r="Q7" i="2"/>
  <c r="Q6" i="2"/>
  <c r="Q5" i="2"/>
  <c r="Q4" i="2"/>
  <c r="Q3" i="2"/>
  <c r="O136" i="8"/>
  <c r="J13" i="2"/>
  <c r="J12" i="2"/>
  <c r="J11" i="2"/>
  <c r="J10" i="2"/>
  <c r="J9" i="2"/>
  <c r="J8" i="2"/>
  <c r="J7" i="2"/>
  <c r="J6" i="2"/>
  <c r="J5" i="2"/>
  <c r="J4" i="2"/>
  <c r="J3" i="2"/>
  <c r="I133" i="8"/>
  <c r="C132" i="8"/>
  <c r="C13" i="2" s="1"/>
  <c r="C131" i="8"/>
  <c r="C12" i="2" s="1"/>
  <c r="C130" i="8"/>
  <c r="C11" i="2" s="1"/>
  <c r="C129" i="8"/>
  <c r="C10" i="2" s="1"/>
  <c r="C128" i="8"/>
  <c r="C9" i="2" s="1"/>
  <c r="C127" i="8"/>
  <c r="C8" i="2" s="1"/>
  <c r="C126" i="8"/>
  <c r="C7" i="2" s="1"/>
  <c r="C125" i="8"/>
  <c r="C6" i="2" s="1"/>
  <c r="C124" i="8"/>
  <c r="C5" i="2" s="1"/>
  <c r="C123" i="8"/>
  <c r="C4" i="2" s="1"/>
  <c r="C122" i="8"/>
  <c r="C3" i="2" s="1"/>
  <c r="AH1" i="8" l="1"/>
  <c r="AB30" i="8"/>
  <c r="AB59" i="8" s="1"/>
  <c r="AB88" i="8" s="1"/>
  <c r="C136" i="8"/>
  <c r="O133" i="8"/>
  <c r="O135" i="8" s="1"/>
  <c r="I135" i="8"/>
  <c r="U133" i="8"/>
  <c r="U135" i="8" s="1"/>
  <c r="I136" i="8"/>
  <c r="U136" i="8"/>
  <c r="C133" i="8"/>
  <c r="C135" i="8" s="1"/>
  <c r="C2" i="2"/>
  <c r="J2" i="2"/>
  <c r="Q2" i="2"/>
  <c r="AG104" i="8"/>
  <c r="AG103" i="8"/>
  <c r="AA104" i="8"/>
  <c r="U104" i="8"/>
  <c r="O104" i="8"/>
  <c r="I104" i="8"/>
  <c r="C104" i="8"/>
  <c r="C101" i="8"/>
  <c r="C103" i="8" s="1"/>
  <c r="I101" i="8"/>
  <c r="I103" i="8" s="1"/>
  <c r="O101" i="8"/>
  <c r="O103" i="8" s="1"/>
  <c r="U101" i="8"/>
  <c r="U103" i="8" s="1"/>
  <c r="AA101" i="8"/>
  <c r="AA103" i="8" s="1"/>
  <c r="AO75" i="8"/>
  <c r="AM75" i="8"/>
  <c r="AI75" i="8"/>
  <c r="AG75" i="8"/>
  <c r="AC75" i="8"/>
  <c r="AA75" i="8"/>
  <c r="W75" i="8"/>
  <c r="U75" i="8"/>
  <c r="Q75" i="8"/>
  <c r="O75" i="8"/>
  <c r="K75" i="8"/>
  <c r="I75" i="8"/>
  <c r="E75" i="8"/>
  <c r="C75" i="8"/>
  <c r="AI46" i="8"/>
  <c r="AG46" i="8"/>
  <c r="AC46" i="8"/>
  <c r="AA46" i="8"/>
  <c r="W46" i="8"/>
  <c r="U46" i="8"/>
  <c r="Q46" i="8"/>
  <c r="O46" i="8"/>
  <c r="K46" i="8"/>
  <c r="I46" i="8"/>
  <c r="E46" i="8"/>
  <c r="C46" i="8"/>
  <c r="O43" i="8"/>
  <c r="O45" i="8" s="1"/>
  <c r="AG43" i="8"/>
  <c r="AG45" i="8" s="1"/>
  <c r="AM43" i="8"/>
  <c r="AM45" i="8" s="1"/>
  <c r="AO46" i="8"/>
  <c r="AM46" i="8"/>
  <c r="AO17" i="8"/>
  <c r="AM17" i="8"/>
  <c r="AI17" i="8"/>
  <c r="AG17" i="8"/>
  <c r="AC17" i="8"/>
  <c r="AA17" i="8"/>
  <c r="W17" i="8"/>
  <c r="U17" i="8"/>
  <c r="Q17" i="8"/>
  <c r="O17" i="8"/>
  <c r="K17" i="8"/>
  <c r="I17" i="8"/>
  <c r="K72" i="8"/>
  <c r="K74" i="8" s="1"/>
  <c r="I72" i="8"/>
  <c r="I74" i="8" s="1"/>
  <c r="AM72" i="8"/>
  <c r="AM74" i="8" s="1"/>
  <c r="AG72" i="8"/>
  <c r="AG74" i="8" s="1"/>
  <c r="AA72" i="8"/>
  <c r="AA74" i="8" s="1"/>
  <c r="U72" i="8"/>
  <c r="U74" i="8" s="1"/>
  <c r="O72" i="8"/>
  <c r="O74" i="8" s="1"/>
  <c r="C72" i="8"/>
  <c r="C74" i="8" s="1"/>
  <c r="AA43" i="8"/>
  <c r="AA45" i="8" s="1"/>
  <c r="U43" i="8"/>
  <c r="U45" i="8" s="1"/>
  <c r="I43" i="8"/>
  <c r="I45" i="8" s="1"/>
  <c r="C43" i="8"/>
  <c r="C45" i="8" s="1"/>
  <c r="C30" i="8"/>
  <c r="C59" i="8" s="1"/>
  <c r="C88" i="8" s="1"/>
  <c r="C120" i="8" s="1"/>
  <c r="I1" i="8"/>
  <c r="O1" i="8" s="1"/>
  <c r="AM14" i="8"/>
  <c r="AM16" i="8" s="1"/>
  <c r="AG14" i="8"/>
  <c r="AG16" i="8" s="1"/>
  <c r="AA14" i="8"/>
  <c r="AA16" i="8" s="1"/>
  <c r="U14" i="8"/>
  <c r="U16" i="8" s="1"/>
  <c r="O14" i="8"/>
  <c r="O16" i="8" s="1"/>
  <c r="I14" i="8"/>
  <c r="I16" i="8" s="1"/>
  <c r="C17" i="8"/>
  <c r="C14" i="8"/>
  <c r="C16" i="8" s="1"/>
  <c r="AN1" i="8" l="1"/>
  <c r="AN30" i="8" s="1"/>
  <c r="AN59" i="8" s="1"/>
  <c r="AH30" i="8"/>
  <c r="AH59" i="8" s="1"/>
  <c r="AH88" i="8" s="1"/>
  <c r="U1" i="8"/>
  <c r="O30" i="8"/>
  <c r="O59" i="8" s="1"/>
  <c r="I30" i="8"/>
  <c r="I59" i="8" s="1"/>
  <c r="I88" i="8" s="1"/>
  <c r="I120" i="8" s="1"/>
  <c r="O120" i="8" s="1"/>
  <c r="U30" i="8" l="1"/>
  <c r="U59" i="8" s="1"/>
  <c r="O88" i="8" s="1"/>
  <c r="U120" i="8" s="1"/>
  <c r="AA1" i="8"/>
  <c r="J1" i="2"/>
  <c r="Q1" i="2" s="1"/>
  <c r="X1" i="2" s="1"/>
  <c r="I1" i="2"/>
  <c r="P1" i="2" s="1"/>
  <c r="W1" i="2" s="1"/>
  <c r="AG1" i="8" l="1"/>
  <c r="AA30" i="8"/>
  <c r="AA59" i="8" s="1"/>
  <c r="U88" i="8" s="1"/>
  <c r="E30" i="8"/>
  <c r="E59" i="8" s="1"/>
  <c r="E88" i="8" s="1"/>
  <c r="E120" i="8" s="1"/>
  <c r="B30" i="8"/>
  <c r="B59" i="8" s="1"/>
  <c r="B88" i="8" s="1"/>
  <c r="B120" i="8" s="1"/>
  <c r="K1" i="8"/>
  <c r="K30" i="8" s="1"/>
  <c r="K59" i="8" s="1"/>
  <c r="K88" i="8" s="1"/>
  <c r="K120" i="8" s="1"/>
  <c r="Q120" i="8" s="1"/>
  <c r="H1" i="8"/>
  <c r="N1" i="8" s="1"/>
  <c r="N30" i="8" l="1"/>
  <c r="N59" i="8" s="1"/>
  <c r="T1" i="8"/>
  <c r="H30" i="8"/>
  <c r="H59" i="8" s="1"/>
  <c r="H88" i="8" s="1"/>
  <c r="H120" i="8" s="1"/>
  <c r="N120" i="8" s="1"/>
  <c r="AM1" i="8"/>
  <c r="AM30" i="8" s="1"/>
  <c r="AM59" i="8" s="1"/>
  <c r="AG88" i="8" s="1"/>
  <c r="AG30" i="8"/>
  <c r="AG59" i="8" s="1"/>
  <c r="AA88" i="8" s="1"/>
  <c r="Q1" i="8"/>
  <c r="T138" i="8"/>
  <c r="T137" i="8"/>
  <c r="T122" i="8"/>
  <c r="W122" i="8"/>
  <c r="Z3" i="2" s="1"/>
  <c r="T123" i="8"/>
  <c r="W123" i="8"/>
  <c r="Z4" i="2" s="1"/>
  <c r="T124" i="8"/>
  <c r="W124" i="8"/>
  <c r="Z5" i="2" s="1"/>
  <c r="T125" i="8"/>
  <c r="W125" i="8"/>
  <c r="Z6" i="2" s="1"/>
  <c r="T126" i="8"/>
  <c r="W126" i="8"/>
  <c r="Z7" i="2" s="1"/>
  <c r="T127" i="8"/>
  <c r="W127" i="8"/>
  <c r="Z8" i="2" s="1"/>
  <c r="T128" i="8"/>
  <c r="W128" i="8"/>
  <c r="Z9" i="2" s="1"/>
  <c r="T129" i="8"/>
  <c r="W129" i="8"/>
  <c r="Z10" i="2" s="1"/>
  <c r="T130" i="8"/>
  <c r="W130" i="8"/>
  <c r="Z11" i="2" s="1"/>
  <c r="T131" i="8"/>
  <c r="W131" i="8"/>
  <c r="Z12" i="2" s="1"/>
  <c r="T132" i="8"/>
  <c r="W132" i="8"/>
  <c r="Z13" i="2" s="1"/>
  <c r="W121" i="8"/>
  <c r="Z2" i="2" s="1"/>
  <c r="T121" i="8"/>
  <c r="AI104" i="8"/>
  <c r="AF104" i="8"/>
  <c r="AI103" i="8"/>
  <c r="AF101" i="8"/>
  <c r="AF103" i="8" s="1"/>
  <c r="Z14" i="2" l="1"/>
  <c r="Y16" i="2"/>
  <c r="Y17" i="2"/>
  <c r="T30" i="8"/>
  <c r="T59" i="8" s="1"/>
  <c r="N88" i="8" s="1"/>
  <c r="T120" i="8" s="1"/>
  <c r="Z1" i="8"/>
  <c r="W1" i="8"/>
  <c r="Q30" i="8"/>
  <c r="Q59" i="8" s="1"/>
  <c r="W43" i="8"/>
  <c r="W45" i="8" s="1"/>
  <c r="AF1" i="8" l="1"/>
  <c r="Z30" i="8"/>
  <c r="Z59" i="8" s="1"/>
  <c r="T88" i="8" s="1"/>
  <c r="W30" i="8"/>
  <c r="W59" i="8" s="1"/>
  <c r="AC1" i="8"/>
  <c r="M1" i="2"/>
  <c r="T1" i="2" s="1"/>
  <c r="AA1" i="2" s="1"/>
  <c r="AD1" i="2" s="1"/>
  <c r="B28" i="8"/>
  <c r="B27" i="8"/>
  <c r="W19" i="2"/>
  <c r="W18" i="2"/>
  <c r="W3" i="2"/>
  <c r="AA3" i="2" s="1"/>
  <c r="W4" i="2"/>
  <c r="AA4" i="2" s="1"/>
  <c r="W5" i="2"/>
  <c r="AA5" i="2" s="1"/>
  <c r="W6" i="2"/>
  <c r="W7" i="2"/>
  <c r="W8" i="2"/>
  <c r="W9" i="2"/>
  <c r="W10" i="2"/>
  <c r="W11" i="2"/>
  <c r="AA11" i="2" s="1"/>
  <c r="W12" i="2"/>
  <c r="AA12" i="2" s="1"/>
  <c r="W13" i="2"/>
  <c r="AA13" i="2" s="1"/>
  <c r="W2" i="2"/>
  <c r="AA2" i="2" s="1"/>
  <c r="Q88" i="8" l="1"/>
  <c r="W120" i="8" s="1"/>
  <c r="P88" i="8"/>
  <c r="AL1" i="8"/>
  <c r="AL30" i="8" s="1"/>
  <c r="AL59" i="8" s="1"/>
  <c r="AF88" i="8" s="1"/>
  <c r="AF30" i="8"/>
  <c r="AF59" i="8" s="1"/>
  <c r="Z88" i="8" s="1"/>
  <c r="AC30" i="8"/>
  <c r="AC59" i="8" s="1"/>
  <c r="W88" i="8" s="1"/>
  <c r="AI1" i="8"/>
  <c r="X17" i="2"/>
  <c r="W14" i="2"/>
  <c r="W16" i="2" s="1"/>
  <c r="W17" i="2"/>
  <c r="T133" i="8"/>
  <c r="T135" i="8" s="1"/>
  <c r="T136" i="8"/>
  <c r="W133" i="8"/>
  <c r="W135" i="8" s="1"/>
  <c r="W136" i="8"/>
  <c r="P4" i="2"/>
  <c r="T4" i="2" s="1"/>
  <c r="P5" i="2"/>
  <c r="T5" i="2" s="1"/>
  <c r="P6" i="2"/>
  <c r="T6" i="2" s="1"/>
  <c r="P7" i="2"/>
  <c r="T7" i="2" s="1"/>
  <c r="P8" i="2"/>
  <c r="T8" i="2" s="1"/>
  <c r="P9" i="2"/>
  <c r="T9" i="2" s="1"/>
  <c r="P10" i="2"/>
  <c r="T10" i="2" s="1"/>
  <c r="P11" i="2"/>
  <c r="T11" i="2" s="1"/>
  <c r="P12" i="2"/>
  <c r="T12" i="2" s="1"/>
  <c r="P13" i="2"/>
  <c r="T13" i="2" s="1"/>
  <c r="P2" i="2"/>
  <c r="T2" i="2" s="1"/>
  <c r="I3" i="2"/>
  <c r="M3" i="2" s="1"/>
  <c r="I4" i="2"/>
  <c r="M4" i="2" s="1"/>
  <c r="I5" i="2"/>
  <c r="M5" i="2" s="1"/>
  <c r="I6" i="2"/>
  <c r="M6" i="2" s="1"/>
  <c r="I7" i="2"/>
  <c r="M7" i="2" s="1"/>
  <c r="I8" i="2"/>
  <c r="M8" i="2" s="1"/>
  <c r="I9" i="2"/>
  <c r="M9" i="2" s="1"/>
  <c r="I10" i="2"/>
  <c r="M10" i="2" s="1"/>
  <c r="I11" i="2"/>
  <c r="M11" i="2" s="1"/>
  <c r="I12" i="2"/>
  <c r="M12" i="2" s="1"/>
  <c r="I13" i="2"/>
  <c r="M13" i="2" s="1"/>
  <c r="H121" i="8"/>
  <c r="B122" i="8"/>
  <c r="B3" i="2" s="1"/>
  <c r="F3" i="2" s="1"/>
  <c r="B123" i="8"/>
  <c r="B4" i="2" s="1"/>
  <c r="F4" i="2" s="1"/>
  <c r="B124" i="8"/>
  <c r="B5" i="2" s="1"/>
  <c r="F5" i="2" s="1"/>
  <c r="B125" i="8"/>
  <c r="B6" i="2" s="1"/>
  <c r="F6" i="2" s="1"/>
  <c r="B126" i="8"/>
  <c r="B7" i="2" s="1"/>
  <c r="F7" i="2" s="1"/>
  <c r="B127" i="8"/>
  <c r="B8" i="2" s="1"/>
  <c r="F8" i="2" s="1"/>
  <c r="B128" i="8"/>
  <c r="B9" i="2" s="1"/>
  <c r="F9" i="2" s="1"/>
  <c r="B129" i="8"/>
  <c r="B10" i="2" s="1"/>
  <c r="F10" i="2" s="1"/>
  <c r="B130" i="8"/>
  <c r="B11" i="2" s="1"/>
  <c r="F11" i="2" s="1"/>
  <c r="B131" i="8"/>
  <c r="B12" i="2" s="1"/>
  <c r="F12" i="2" s="1"/>
  <c r="B132" i="8"/>
  <c r="B13" i="2" s="1"/>
  <c r="F13" i="2" s="1"/>
  <c r="B121" i="8"/>
  <c r="B2" i="2" s="1"/>
  <c r="F2" i="2" s="1"/>
  <c r="R14" i="2" l="1"/>
  <c r="R16" i="2" s="1"/>
  <c r="R17" i="2"/>
  <c r="K14" i="2"/>
  <c r="K17" i="2"/>
  <c r="D14" i="2"/>
  <c r="D16" i="2" s="1"/>
  <c r="D17" i="2"/>
  <c r="AI30" i="8"/>
  <c r="AI59" i="8" s="1"/>
  <c r="AC88" i="8" s="1"/>
  <c r="AO1" i="8"/>
  <c r="AO30" i="8" s="1"/>
  <c r="AO59" i="8" s="1"/>
  <c r="AI88" i="8" s="1"/>
  <c r="X14" i="2"/>
  <c r="X16" i="2" s="1"/>
  <c r="H136" i="8"/>
  <c r="AA17" i="2"/>
  <c r="AA14" i="2"/>
  <c r="AA16" i="2" s="1"/>
  <c r="Q133" i="8"/>
  <c r="Q135" i="8" s="1"/>
  <c r="I2" i="2"/>
  <c r="M2" i="2" s="1"/>
  <c r="Q136" i="8"/>
  <c r="N136" i="8"/>
  <c r="P3" i="2"/>
  <c r="T3" i="2" s="1"/>
  <c r="N133" i="8"/>
  <c r="N135" i="8" s="1"/>
  <c r="H133" i="8"/>
  <c r="H135" i="8" s="1"/>
  <c r="B136" i="8"/>
  <c r="K136" i="8"/>
  <c r="B133" i="8"/>
  <c r="B135" i="8" s="1"/>
  <c r="E136" i="8"/>
  <c r="E133" i="8"/>
  <c r="E135" i="8" s="1"/>
  <c r="K16" i="2" l="1"/>
  <c r="L14" i="2"/>
  <c r="B19" i="2"/>
  <c r="P19" i="2" l="1"/>
  <c r="I19" i="2"/>
  <c r="P18" i="2"/>
  <c r="Q14" i="2" l="1"/>
  <c r="Q16" i="2" s="1"/>
  <c r="B14" i="2"/>
  <c r="I14" i="2"/>
  <c r="J14" i="2"/>
  <c r="P14" i="2"/>
  <c r="P16" i="2" s="1"/>
  <c r="P17" i="2"/>
  <c r="I17" i="2"/>
  <c r="J17" i="2"/>
  <c r="Q17" i="2"/>
  <c r="AC104" i="8"/>
  <c r="Z104" i="8"/>
  <c r="W104" i="8"/>
  <c r="T104" i="8"/>
  <c r="Q104" i="8"/>
  <c r="N104" i="8"/>
  <c r="K104" i="8"/>
  <c r="H104" i="8"/>
  <c r="I18" i="2"/>
  <c r="C14" i="2"/>
  <c r="AD9" i="2"/>
  <c r="AD10" i="2"/>
  <c r="AD11" i="2"/>
  <c r="AD12" i="2"/>
  <c r="AD13" i="2"/>
  <c r="B18" i="2"/>
  <c r="E104" i="8"/>
  <c r="B104" i="8"/>
  <c r="AL75" i="8"/>
  <c r="AF75" i="8"/>
  <c r="Z75" i="8"/>
  <c r="T75" i="8"/>
  <c r="N75" i="8"/>
  <c r="H75" i="8"/>
  <c r="B75" i="8"/>
  <c r="AL46" i="8"/>
  <c r="AF46" i="8"/>
  <c r="Z46" i="8"/>
  <c r="T46" i="8"/>
  <c r="N46" i="8"/>
  <c r="H46" i="8"/>
  <c r="B46" i="8"/>
  <c r="AL17" i="8"/>
  <c r="AF17" i="8"/>
  <c r="Z17" i="8"/>
  <c r="T17" i="8"/>
  <c r="N17" i="8"/>
  <c r="H17" i="8"/>
  <c r="E17" i="8"/>
  <c r="B17" i="8"/>
  <c r="AD3" i="2" l="1"/>
  <c r="AD7" i="2"/>
  <c r="AD5" i="2"/>
  <c r="AD8" i="2"/>
  <c r="AD6" i="2"/>
  <c r="AD4" i="2"/>
  <c r="AD2" i="2"/>
  <c r="T14" i="2"/>
  <c r="T16" i="2" s="1"/>
  <c r="T17" i="2"/>
  <c r="M14" i="2"/>
  <c r="M16" i="2" s="1"/>
  <c r="M17" i="2"/>
  <c r="B17" i="2"/>
  <c r="C17" i="2"/>
  <c r="J16" i="2"/>
  <c r="I16" i="2"/>
  <c r="B57" i="8"/>
  <c r="B86" i="8" s="1"/>
  <c r="B56" i="8"/>
  <c r="B85" i="8" s="1"/>
  <c r="H28" i="8"/>
  <c r="N28" i="8" s="1"/>
  <c r="T28" i="8" s="1"/>
  <c r="Z28" i="8" s="1"/>
  <c r="AF28" i="8" s="1"/>
  <c r="AL28" i="8" s="1"/>
  <c r="H27" i="8"/>
  <c r="N27" i="8" s="1"/>
  <c r="T27" i="8" s="1"/>
  <c r="Z27" i="8" s="1"/>
  <c r="AF27" i="8" s="1"/>
  <c r="AL27" i="8" s="1"/>
  <c r="AC101" i="8"/>
  <c r="AC103" i="8" s="1"/>
  <c r="Z101" i="8"/>
  <c r="Z103" i="8" s="1"/>
  <c r="W101" i="8"/>
  <c r="W103" i="8" s="1"/>
  <c r="T101" i="8"/>
  <c r="T103" i="8" s="1"/>
  <c r="Q101" i="8"/>
  <c r="Q103" i="8" s="1"/>
  <c r="N101" i="8"/>
  <c r="N103" i="8" s="1"/>
  <c r="K101" i="8"/>
  <c r="K103" i="8" s="1"/>
  <c r="H101" i="8"/>
  <c r="H103" i="8" s="1"/>
  <c r="E101" i="8"/>
  <c r="E103" i="8" s="1"/>
  <c r="B101" i="8"/>
  <c r="AO72" i="8"/>
  <c r="AO74" i="8" s="1"/>
  <c r="AL72" i="8"/>
  <c r="AL74" i="8" s="1"/>
  <c r="AI72" i="8"/>
  <c r="AI74" i="8" s="1"/>
  <c r="AF72" i="8"/>
  <c r="AF74" i="8" s="1"/>
  <c r="AC72" i="8"/>
  <c r="Z72" i="8"/>
  <c r="Z74" i="8" s="1"/>
  <c r="W72" i="8"/>
  <c r="W74" i="8" s="1"/>
  <c r="T72" i="8"/>
  <c r="T74" i="8" s="1"/>
  <c r="Q72" i="8"/>
  <c r="Q74" i="8" s="1"/>
  <c r="N72" i="8"/>
  <c r="N74" i="8" s="1"/>
  <c r="H72" i="8"/>
  <c r="H74" i="8" s="1"/>
  <c r="E72" i="8"/>
  <c r="E74" i="8" s="1"/>
  <c r="B72" i="8"/>
  <c r="B74" i="8" s="1"/>
  <c r="AO43" i="8"/>
  <c r="AO45" i="8" s="1"/>
  <c r="AL43" i="8"/>
  <c r="AL45" i="8" s="1"/>
  <c r="AI43" i="8"/>
  <c r="AI45" i="8" s="1"/>
  <c r="AF43" i="8"/>
  <c r="AF45" i="8" s="1"/>
  <c r="AC43" i="8"/>
  <c r="AC45" i="8" s="1"/>
  <c r="Z43" i="8"/>
  <c r="Z45" i="8" s="1"/>
  <c r="T43" i="8"/>
  <c r="T45" i="8" s="1"/>
  <c r="Q43" i="8"/>
  <c r="Q45" i="8" s="1"/>
  <c r="N43" i="8"/>
  <c r="N45" i="8" s="1"/>
  <c r="K43" i="8"/>
  <c r="K45" i="8" s="1"/>
  <c r="H43" i="8"/>
  <c r="H45" i="8" s="1"/>
  <c r="E43" i="8"/>
  <c r="E45" i="8" s="1"/>
  <c r="B43" i="8"/>
  <c r="B45" i="8" s="1"/>
  <c r="AO14" i="8"/>
  <c r="AO16" i="8" s="1"/>
  <c r="AL14" i="8"/>
  <c r="AL16" i="8" s="1"/>
  <c r="AI14" i="8"/>
  <c r="AI16" i="8" s="1"/>
  <c r="AF14" i="8"/>
  <c r="AF16" i="8" s="1"/>
  <c r="AC14" i="8"/>
  <c r="AC16" i="8" s="1"/>
  <c r="Z14" i="8"/>
  <c r="Z16" i="8" s="1"/>
  <c r="W14" i="8"/>
  <c r="W16" i="8" s="1"/>
  <c r="T14" i="8"/>
  <c r="T16" i="8" s="1"/>
  <c r="Q14" i="8"/>
  <c r="Q16" i="8" s="1"/>
  <c r="N14" i="8"/>
  <c r="N16" i="8" s="1"/>
  <c r="K14" i="8"/>
  <c r="K16" i="8" s="1"/>
  <c r="H14" i="8"/>
  <c r="H16" i="8" s="1"/>
  <c r="E14" i="8"/>
  <c r="E16" i="8" s="1"/>
  <c r="B14" i="8"/>
  <c r="B16" i="8" s="1"/>
  <c r="AC74" i="8" l="1"/>
  <c r="K133" i="8"/>
  <c r="K135" i="8" s="1"/>
  <c r="D9" i="4"/>
  <c r="E9" i="4"/>
  <c r="F9" i="4"/>
  <c r="B103" i="8"/>
  <c r="AD14" i="2"/>
  <c r="F14" i="2"/>
  <c r="F17" i="2"/>
  <c r="Z86" i="8"/>
  <c r="H86" i="8"/>
  <c r="N86" i="8" s="1"/>
  <c r="T86" i="8" s="1"/>
  <c r="Z85" i="8"/>
  <c r="H85" i="8"/>
  <c r="N85" i="8" s="1"/>
  <c r="T85" i="8" s="1"/>
  <c r="H56" i="8"/>
  <c r="N56" i="8" s="1"/>
  <c r="T56" i="8" s="1"/>
  <c r="Z56" i="8" s="1"/>
  <c r="AF56" i="8" s="1"/>
  <c r="AL56" i="8" s="1"/>
  <c r="H57" i="8"/>
  <c r="N57" i="8" s="1"/>
  <c r="T57" i="8" s="1"/>
  <c r="Z57" i="8" s="1"/>
  <c r="AF57" i="8" s="1"/>
  <c r="AL57" i="8" s="1"/>
  <c r="C16" i="2"/>
  <c r="AD17" i="2" l="1"/>
  <c r="C6" i="4" s="1"/>
  <c r="C2" i="5"/>
  <c r="C5" i="4"/>
  <c r="C9" i="4" s="1"/>
  <c r="AD16" i="2"/>
  <c r="T115" i="8"/>
  <c r="Z115" i="8" s="1"/>
  <c r="AF115" i="8" s="1"/>
  <c r="AF86" i="8"/>
  <c r="AL86" i="8" s="1"/>
  <c r="B115" i="8" s="1"/>
  <c r="T114" i="8"/>
  <c r="Z114" i="8" s="1"/>
  <c r="AF114" i="8" s="1"/>
  <c r="AF85" i="8"/>
  <c r="AL85" i="8" s="1"/>
  <c r="B114" i="8" s="1"/>
  <c r="C25" i="5"/>
  <c r="H114" i="8" l="1"/>
  <c r="N114" i="8" s="1"/>
  <c r="B139" i="8"/>
  <c r="H139" i="8" s="1"/>
  <c r="N139" i="8" s="1"/>
  <c r="T139" i="8" s="1"/>
  <c r="H115" i="8"/>
  <c r="N115" i="8" s="1"/>
  <c r="B140" i="8"/>
  <c r="H140" i="8" s="1"/>
  <c r="N140" i="8" s="1"/>
  <c r="T140" i="8" s="1"/>
  <c r="B24" i="5"/>
  <c r="C23" i="5"/>
  <c r="C22" i="5"/>
  <c r="C21" i="5"/>
  <c r="C9" i="5"/>
  <c r="B9" i="5"/>
  <c r="B8" i="5"/>
  <c r="B7" i="5"/>
  <c r="B6" i="5"/>
  <c r="B5" i="5"/>
  <c r="C3" i="5"/>
  <c r="B3" i="5"/>
  <c r="C21" i="4" l="1"/>
  <c r="C20" i="4" l="1"/>
  <c r="C19" i="4"/>
  <c r="C18" i="4"/>
  <c r="C17" i="4"/>
  <c r="C16" i="4"/>
  <c r="C15" i="4"/>
  <c r="C14" i="4"/>
  <c r="C13" i="4"/>
  <c r="C12" i="4"/>
  <c r="B21" i="2"/>
  <c r="I21" i="2" s="1"/>
  <c r="P21" i="2" s="1"/>
  <c r="W21" i="2" s="1"/>
  <c r="B20" i="2"/>
  <c r="I20" i="2" s="1"/>
  <c r="P20" i="2" s="1"/>
  <c r="W20" i="2" s="1"/>
  <c r="B16" i="2"/>
  <c r="F16" i="2"/>
  <c r="D10" i="4" s="1"/>
  <c r="D11" i="4" s="1"/>
  <c r="F10" i="4" l="1"/>
  <c r="F11" i="4" s="1"/>
  <c r="E10" i="4"/>
  <c r="E1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K10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766 DA REPORT</t>
        </r>
      </text>
    </comment>
    <comment ref="Q10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273 DA REPORT</t>
        </r>
      </text>
    </comment>
    <comment ref="W10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261 DA REPORT</t>
        </r>
      </text>
    </comment>
  </commentList>
</comments>
</file>

<file path=xl/sharedStrings.xml><?xml version="1.0" encoding="utf-8"?>
<sst xmlns="http://schemas.openxmlformats.org/spreadsheetml/2006/main" count="1355" uniqueCount="311">
  <si>
    <t>Ragione_sociale</t>
  </si>
  <si>
    <t>P.IVA</t>
  </si>
  <si>
    <t>Indirizzo_legale</t>
  </si>
  <si>
    <t>Comune_legale</t>
  </si>
  <si>
    <t>CAP_legale</t>
  </si>
  <si>
    <t>Provincia_legale</t>
  </si>
  <si>
    <t>Indirizzo_fatturazione</t>
  </si>
  <si>
    <t>Comune_fatturazione</t>
  </si>
  <si>
    <t>CAP_fatturazione</t>
  </si>
  <si>
    <t>Provincia_fatturazione</t>
  </si>
  <si>
    <t>Indirizzo_e-mail</t>
  </si>
  <si>
    <t>Telefono</t>
  </si>
  <si>
    <t>Fax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</si>
  <si>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</si>
  <si>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</si>
  <si>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</si>
  <si>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</si>
  <si>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</si>
  <si>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</si>
  <si>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</si>
  <si>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</si>
  <si>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</si>
  <si>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</si>
  <si>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</si>
  <si>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</si>
  <si>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Dettagli</t>
  </si>
  <si>
    <t>Alfa</t>
  </si>
  <si>
    <t>Capacità giornaliera (m3/g)</t>
  </si>
  <si>
    <t>Ragione sociale</t>
  </si>
  <si>
    <t>Indirizzo Prelievo</t>
  </si>
  <si>
    <t>Località</t>
  </si>
  <si>
    <t>Provincia</t>
  </si>
  <si>
    <t>Inizio fornitura</t>
  </si>
  <si>
    <t>Fine fornitura</t>
  </si>
  <si>
    <t>DATI</t>
  </si>
  <si>
    <t>VALORI</t>
  </si>
  <si>
    <t>Periodo di fornitura</t>
  </si>
  <si>
    <t>Prezzo di riferimento</t>
  </si>
  <si>
    <t>Modalità pagamento preferita</t>
  </si>
  <si>
    <t>GG pagamento minimi</t>
  </si>
  <si>
    <t>si/no</t>
  </si>
  <si>
    <t>Garanzie</t>
  </si>
  <si>
    <t>Preferenza indice</t>
  </si>
  <si>
    <t>Binomia</t>
  </si>
  <si>
    <t>Fornitori esclusi</t>
  </si>
  <si>
    <t>x/y/z</t>
  </si>
  <si>
    <t>Sede</t>
  </si>
  <si>
    <t>Codice_fiscale</t>
  </si>
  <si>
    <t>Email_invio_fatturazione</t>
  </si>
  <si>
    <t>Responsabile_amministrativo</t>
  </si>
  <si>
    <t>Rappresentante_legale</t>
  </si>
  <si>
    <t>NOTE PER LA COMPILAZIONE</t>
  </si>
  <si>
    <t>SUGGERIMENTI E CONDIZIONI MIGLIORI PER IL PREZZO</t>
  </si>
  <si>
    <t>verificare la data di scadenza del precedente contratto ed eventuali clausole per il recesso</t>
  </si>
  <si>
    <t>neutro</t>
  </si>
  <si>
    <t>15ggdf/fime mese df/ecc</t>
  </si>
  <si>
    <t>Rinuncia al recesso</t>
  </si>
  <si>
    <t>SI</t>
  </si>
  <si>
    <t>Cessione crediti</t>
  </si>
  <si>
    <t>Garanzie fideiussione/deposito/altro</t>
  </si>
  <si>
    <t>dipende da situazione finanziaria dell'azienda o del gruppo</t>
  </si>
  <si>
    <t>indicare se prezzo target altrimenti definizione congiunta</t>
  </si>
  <si>
    <t>Previsioni indice (in caso di indicizzati) mensile</t>
  </si>
  <si>
    <t>Possibilità cambio indice in corso di fornitura</t>
  </si>
  <si>
    <t>NO</t>
  </si>
  <si>
    <t>Preferenza data e ora asta</t>
  </si>
  <si>
    <t>data</t>
  </si>
  <si>
    <t>ora</t>
  </si>
  <si>
    <t>lun-ven negativo/prima delle 11 e dopo le 16 negativo</t>
  </si>
  <si>
    <t>Offerta Monomia/Binomia</t>
  </si>
  <si>
    <t>Fisso, GR07,PSV,TTF, 6.1.1., ecc.</t>
  </si>
  <si>
    <t>Prezzo medio ponderato posto a base d'asta €/smc</t>
  </si>
  <si>
    <t>Penali su prelievo minimo e massimo</t>
  </si>
  <si>
    <t>Penali su rapporto consumo invernale/consumo totale</t>
  </si>
  <si>
    <t>Penali sul supero della capacità giornaliera impegnata</t>
  </si>
  <si>
    <t>su profili costanti potrebbe negli anni si può eliminare</t>
  </si>
  <si>
    <t>Mesi</t>
  </si>
  <si>
    <t>Totale</t>
  </si>
  <si>
    <t>PDR</t>
  </si>
  <si>
    <t>Analisi sintetica</t>
  </si>
  <si>
    <t>Capitolato</t>
  </si>
  <si>
    <t>Dettagli capitolato</t>
  </si>
  <si>
    <t>Consumo mc/anno</t>
  </si>
  <si>
    <t>Capacità mc/g</t>
  </si>
  <si>
    <t>Termine fisso €/mese</t>
  </si>
  <si>
    <t>Termine variabile €/mc</t>
  </si>
  <si>
    <t>Coefficiente €/mc</t>
  </si>
  <si>
    <t>€ totale</t>
  </si>
  <si>
    <t>Diff. su migliore</t>
  </si>
  <si>
    <t>Cambio indice</t>
  </si>
  <si>
    <t>Fornitore 1</t>
  </si>
  <si>
    <t>Fornitore 2</t>
  </si>
  <si>
    <t>Fornitore 3</t>
  </si>
  <si>
    <t>Modalità pagamenti</t>
  </si>
  <si>
    <t>Previsione indice</t>
  </si>
  <si>
    <t>Penali capacità</t>
  </si>
  <si>
    <t>Penali su prelievo min/max</t>
  </si>
  <si>
    <t>Penali consumo inv/totale</t>
  </si>
  <si>
    <t>Modalità pagamento</t>
  </si>
  <si>
    <t>Dilazione pagamento</t>
  </si>
  <si>
    <t>Cessione dei crediti</t>
  </si>
  <si>
    <t>Indice</t>
  </si>
  <si>
    <t>Corrispettivi inclusi</t>
  </si>
  <si>
    <t>Corrispettivi esclusi</t>
  </si>
  <si>
    <t>Oneri di distribuzione</t>
  </si>
  <si>
    <t>Iva, salvo esclusioni</t>
  </si>
  <si>
    <t>Oneri di sistema</t>
  </si>
  <si>
    <t>Penali</t>
  </si>
  <si>
    <t>Servizi ausiliari</t>
  </si>
  <si>
    <t>Possibilità cambio indice</t>
  </si>
  <si>
    <t>Visualizzazione fatture on line</t>
  </si>
  <si>
    <t>Invio fatture in formato elettronico</t>
  </si>
  <si>
    <t xml:space="preserve">Dettaglio delle tariffe di fornitura </t>
  </si>
  <si>
    <t>Referente aziendale diretto</t>
  </si>
  <si>
    <t>NB: si precisa che la tabella recepisce solo alcune delle informazioni fondamentali del capitolato</t>
  </si>
  <si>
    <t>Buyer</t>
  </si>
  <si>
    <t>Fornitura</t>
  </si>
  <si>
    <t>Periodo</t>
  </si>
  <si>
    <t>Gas mc</t>
  </si>
  <si>
    <t>Tipologia fornitura</t>
  </si>
  <si>
    <t>Materia prima</t>
  </si>
  <si>
    <t>Modulazione</t>
  </si>
  <si>
    <t>Oneri di bilanciamento</t>
  </si>
  <si>
    <t>Trasporto</t>
  </si>
  <si>
    <t>Prenotazione della capacità</t>
  </si>
  <si>
    <t>Accise</t>
  </si>
  <si>
    <t>Imposte erariali e locali salvo esclusioni</t>
  </si>
  <si>
    <t>Capacità</t>
  </si>
  <si>
    <t>Volume</t>
  </si>
  <si>
    <t>Matricola correttore</t>
  </si>
  <si>
    <t>Uso del gas</t>
  </si>
  <si>
    <t>Produzione-riscaldamento-congiunti</t>
  </si>
  <si>
    <t>Neutro</t>
  </si>
  <si>
    <t>Prelievo industriale</t>
  </si>
  <si>
    <t>5/6/7 gg mese</t>
  </si>
  <si>
    <t>Prelievo riscaldamento</t>
  </si>
  <si>
    <t>sepa/bonifico/altro</t>
  </si>
  <si>
    <t>Fornitore uscente</t>
  </si>
  <si>
    <t>Riferimenti (tel/mail)</t>
  </si>
  <si>
    <t>Rid</t>
  </si>
  <si>
    <t>15 ggdf (mai oltre 30)</t>
  </si>
  <si>
    <t>SI (no difficilmente accettabile dai fornitori)</t>
  </si>
  <si>
    <t>SI sempre</t>
  </si>
  <si>
    <t>SI (NO tutela i clienti, accettabile)</t>
  </si>
  <si>
    <t>Note</t>
  </si>
  <si>
    <t>Re.Mi.</t>
  </si>
  <si>
    <t>Oneri di commercializzazione</t>
  </si>
  <si>
    <t>CENTRO AGROLIMENTARE ROMA C.A.R  S.C.P.A</t>
  </si>
  <si>
    <t>MERCAFIR S.C.P.A</t>
  </si>
  <si>
    <t>SO.GE.MI S.P.A</t>
  </si>
  <si>
    <t>03853631004</t>
  </si>
  <si>
    <t>03967900485</t>
  </si>
  <si>
    <t>03516950155</t>
  </si>
  <si>
    <t>VIA TENUTA DEL CAVALIERE 1</t>
  </si>
  <si>
    <t>P.ZZA EUGENIO ARTOM 12</t>
  </si>
  <si>
    <t>VIA LOMBROSO CESARE 54</t>
  </si>
  <si>
    <t>GUIDONIA MONTECELIO</t>
  </si>
  <si>
    <t>FIRENZE</t>
  </si>
  <si>
    <t>MILANO</t>
  </si>
  <si>
    <t>00012</t>
  </si>
  <si>
    <t>BON</t>
  </si>
  <si>
    <t>30 GGDF</t>
  </si>
  <si>
    <t>LIMITI DI LEGGE</t>
  </si>
  <si>
    <t>FISSO</t>
  </si>
  <si>
    <t>BINOMIA</t>
  </si>
  <si>
    <t>MEDIA OFFERTE</t>
  </si>
  <si>
    <t>MESI</t>
  </si>
  <si>
    <t>PRELIEVI 2015</t>
  </si>
  <si>
    <t>Dettagli sede 1</t>
  </si>
  <si>
    <t>Dettagli sede 2</t>
  </si>
  <si>
    <t>Dettagli sede 3</t>
  </si>
  <si>
    <t>Dettagli sede 4</t>
  </si>
  <si>
    <t>Dettagli sede 5</t>
  </si>
  <si>
    <t>Dettagli sede 6</t>
  </si>
  <si>
    <t>Dettagli sede 7</t>
  </si>
  <si>
    <t>Dettagli sede 8</t>
  </si>
  <si>
    <t>Dettagli sede 9</t>
  </si>
  <si>
    <t>Dettagli sede 10</t>
  </si>
  <si>
    <t>Dettagli sede 11</t>
  </si>
  <si>
    <t>Dettagli sede 12</t>
  </si>
  <si>
    <t>Dettagli sede 13</t>
  </si>
  <si>
    <t>Dettagli sede 14</t>
  </si>
  <si>
    <t>Dettagli sede 15</t>
  </si>
  <si>
    <t>Dettagli sede 16</t>
  </si>
  <si>
    <t>Dettagli sede 17</t>
  </si>
  <si>
    <t>Dettagli sede 18</t>
  </si>
  <si>
    <t>Dettagli sede 22</t>
  </si>
  <si>
    <t>Dettagli sede 23</t>
  </si>
  <si>
    <t>Dettagli sede 24</t>
  </si>
  <si>
    <t>Dettagli sede 25</t>
  </si>
  <si>
    <t>Dettagli sede 26</t>
  </si>
  <si>
    <t>Dettagli sede 27</t>
  </si>
  <si>
    <t>Remi</t>
  </si>
  <si>
    <t>34726400</t>
  </si>
  <si>
    <t>34673900</t>
  </si>
  <si>
    <t>34403700</t>
  </si>
  <si>
    <t>Consumo annuo pdr</t>
  </si>
  <si>
    <t>00882107007847</t>
  </si>
  <si>
    <t>00882107007854</t>
  </si>
  <si>
    <t>00882107007920</t>
  </si>
  <si>
    <t>00882107007664</t>
  </si>
  <si>
    <t>00882107007912</t>
  </si>
  <si>
    <t>00594200500199</t>
  </si>
  <si>
    <t>00594200500181</t>
  </si>
  <si>
    <t>00594201544147</t>
  </si>
  <si>
    <t>05260000090896</t>
  </si>
  <si>
    <t>0005260000000271</t>
  </si>
  <si>
    <t>05260200414711</t>
  </si>
  <si>
    <t>05260200414710</t>
  </si>
  <si>
    <t>05260000005557</t>
  </si>
  <si>
    <t>Matricola contatore</t>
  </si>
  <si>
    <t>0037022221</t>
  </si>
  <si>
    <t>0005944994</t>
  </si>
  <si>
    <t>1108011541</t>
  </si>
  <si>
    <t>0054139205</t>
  </si>
  <si>
    <t>1108010644</t>
  </si>
  <si>
    <t>ELS17B2531732206</t>
  </si>
  <si>
    <t>1008001611</t>
  </si>
  <si>
    <t>ELS17B2531732204</t>
  </si>
  <si>
    <t>0054141191</t>
  </si>
  <si>
    <t>ELS17B2531732236</t>
  </si>
  <si>
    <t>1008001811</t>
  </si>
  <si>
    <t>1111007872</t>
  </si>
  <si>
    <t>0005944874</t>
  </si>
  <si>
    <t>0054905098</t>
  </si>
  <si>
    <t>0054137244</t>
  </si>
  <si>
    <t>0000313477</t>
  </si>
  <si>
    <t>0005480726</t>
  </si>
  <si>
    <t>0027301013</t>
  </si>
  <si>
    <t>75079692</t>
  </si>
  <si>
    <t>12L21105</t>
  </si>
  <si>
    <t>8007529</t>
  </si>
  <si>
    <t>00880001324425</t>
  </si>
  <si>
    <t>00882107007623</t>
  </si>
  <si>
    <t>00882107007631</t>
  </si>
  <si>
    <t>00882107007821</t>
  </si>
  <si>
    <t>00882107007755</t>
  </si>
  <si>
    <t>00882107007995</t>
  </si>
  <si>
    <t>00882107008050</t>
  </si>
  <si>
    <t>00882107008092</t>
  </si>
  <si>
    <t>00882107008118</t>
  </si>
  <si>
    <t>00882107206670</t>
  </si>
  <si>
    <t>RM</t>
  </si>
  <si>
    <t>FI</t>
  </si>
  <si>
    <t xml:space="preserve">FI </t>
  </si>
  <si>
    <t xml:space="preserve">MI </t>
  </si>
  <si>
    <t>Prelievi 2015</t>
  </si>
  <si>
    <t>00882107007730</t>
  </si>
  <si>
    <t>00882107007763</t>
  </si>
  <si>
    <t>PIAZZA E. ARTOM 12</t>
  </si>
  <si>
    <t>lorenzo.rocchi@mercafir.it</t>
  </si>
  <si>
    <t>donella.fantechi@mercafir.it</t>
  </si>
  <si>
    <t>0554393215</t>
  </si>
  <si>
    <t>0554393246</t>
  </si>
  <si>
    <t>MERCAFIR  S.C.P.A</t>
  </si>
  <si>
    <t>SO.GE.MI.    S.P.A</t>
  </si>
  <si>
    <t>VIA C. LOMBROSO 54</t>
  </si>
  <si>
    <t>protocollo@mercatimilano.telecompec.it</t>
  </si>
  <si>
    <t>02550051</t>
  </si>
  <si>
    <t>0255005309</t>
  </si>
  <si>
    <t>m.caldari@agroalimroma.it</t>
  </si>
  <si>
    <t>n.duro@agroalimroma.it</t>
  </si>
  <si>
    <t>0660501201</t>
  </si>
  <si>
    <t>0660501276</t>
  </si>
  <si>
    <t>00882107007672</t>
  </si>
  <si>
    <t>CPI030031500023</t>
  </si>
  <si>
    <t>VIA LOMBROSO CESARE 95</t>
  </si>
  <si>
    <t>VIA LOMBROSO CESARE 53</t>
  </si>
  <si>
    <t>Dettagli sede 19</t>
  </si>
  <si>
    <t>Dettagli sede 20</t>
  </si>
  <si>
    <t>Dettagli sede 21</t>
  </si>
  <si>
    <t>Dettagli sedi 1-18</t>
  </si>
  <si>
    <t>Dettagli sedi 19-21</t>
  </si>
  <si>
    <t>Dettagli sede 22-28</t>
  </si>
  <si>
    <t>VARI</t>
  </si>
  <si>
    <t>ITALMERCATI</t>
  </si>
  <si>
    <t xml:space="preserve"> -   </t>
  </si>
  <si>
    <t xml:space="preserve"> SK11000014448</t>
  </si>
  <si>
    <t>VERONAMERCATO S.P.A.</t>
  </si>
  <si>
    <t>VIA SOMMACAMPAGNA 63 D/E</t>
  </si>
  <si>
    <t>VERONA</t>
  </si>
  <si>
    <t>VR</t>
  </si>
  <si>
    <t>11610000148374</t>
  </si>
  <si>
    <t>ITALMERCATI  (C.A.R.   S.C.P.A., MERCAFIR  S.C.P.A., SO.GE.MI. S.P.A., VERONA MERCATO S.P.A.)</t>
  </si>
  <si>
    <t>VERONAMERCATO S.C.P.A.</t>
  </si>
  <si>
    <t>02223440237</t>
  </si>
  <si>
    <t>amministrazione@veronamercato.it</t>
  </si>
  <si>
    <t>Rag. Federico Cordioli</t>
  </si>
  <si>
    <t>uff.tecnico@veronamercato.it</t>
  </si>
  <si>
    <t>0458632111</t>
  </si>
  <si>
    <t>0458632112</t>
  </si>
  <si>
    <t>PRELIEVI 2016</t>
  </si>
  <si>
    <t>Prelievi 2016</t>
  </si>
  <si>
    <t>PRELIEVI 2017</t>
  </si>
  <si>
    <t>Prelievi 2017</t>
  </si>
  <si>
    <t>LOTTO 3</t>
  </si>
  <si>
    <t>1-18</t>
  </si>
  <si>
    <t>19-21</t>
  </si>
  <si>
    <t>22-26</t>
  </si>
  <si>
    <t>Prelievi 2018</t>
  </si>
  <si>
    <t>Prelievi previsti 2020</t>
  </si>
  <si>
    <t>PRELIEVI 2018</t>
  </si>
  <si>
    <t>ROMA</t>
  </si>
  <si>
    <t>Dott.ssa Nadia Duro</t>
  </si>
  <si>
    <t>Dott. Valter Giammaria</t>
  </si>
  <si>
    <t>Dott.ssa Donella Fantechi</t>
  </si>
  <si>
    <t>Dott. Giacomo Lucibello</t>
  </si>
  <si>
    <t>Dott. Gabriele Ruggeri</t>
  </si>
  <si>
    <t>gabriele.ruggeri@mercatimilano.it</t>
  </si>
  <si>
    <t>Dott. Cesare Ferrero</t>
  </si>
  <si>
    <t>Dott. Paolo Merci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</si>
</sst>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General"/>
    <numFmt numFmtId="166" formatCode="[$-410]0"/>
    <numFmt numFmtId="167" formatCode="[$€]&quot; &quot;#,##0.00&quot; &quot;;&quot;-&quot;[$€]&quot; &quot;#,##0.00&quot; &quot;;[$€]&quot; -&quot;#&quot; &quot;;@&quot; &quot;"/>
    <numFmt numFmtId="168" formatCode="[$-410]0%"/>
    <numFmt numFmtId="169" formatCode="#,##0&quot; &quot;;&quot;-&quot;#,##0&quot; &quot;;&quot; - &quot;;@&quot; &quot;"/>
    <numFmt numFmtId="170" formatCode="#,##0.00&quot; &quot;;&quot;-&quot;#,##0.00&quot; &quot;;&quot; -&quot;#&quot; &quot;;@&quot; &quot;"/>
    <numFmt numFmtId="171" formatCode="[$€-410]&quot; &quot;#,##0.00;[Red]&quot;-&quot;[$€-410]&quot; &quot;#,##0.00"/>
    <numFmt numFmtId="172" formatCode="_-* #,##0_-;\-* #,##0_-;_-* &quot;-&quot;??_-;_-@_-"/>
    <numFmt numFmtId="173" formatCode="0.0000"/>
    <numFmt numFmtId="174" formatCode="_-* #,##0.0000_-;\-* #,##0.0000_-;_-* &quot;-&quot;??_-;_-@_-"/>
  </numFmts>
  <fonts count="4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u/>
      <sz val="10"/>
      <color rgb="FF0000FF"/>
      <name val="Arial"/>
      <family val="2"/>
    </font>
    <font>
      <u/>
      <sz val="8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1"/>
      <color rgb="FF000000"/>
      <name val="Calibri1"/>
    </font>
    <font>
      <u/>
      <sz val="11"/>
      <color theme="10"/>
      <name val="Arial"/>
      <family val="2"/>
    </font>
    <font>
      <sz val="9"/>
      <color rgb="FF000000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88">
    <xf numFmtId="0" fontId="0" fillId="0" borderId="0"/>
    <xf numFmtId="43" fontId="4" fillId="0" borderId="0" applyFont="0" applyFill="0" applyBorder="0" applyAlignment="0" applyProtection="0"/>
    <xf numFmtId="165" fontId="6" fillId="0" borderId="0"/>
    <xf numFmtId="165" fontId="5" fillId="2" borderId="0"/>
    <xf numFmtId="165" fontId="5" fillId="3" borderId="0"/>
    <xf numFmtId="165" fontId="5" fillId="4" borderId="0"/>
    <xf numFmtId="165" fontId="5" fillId="5" borderId="0"/>
    <xf numFmtId="165" fontId="5" fillId="6" borderId="0"/>
    <xf numFmtId="165" fontId="5" fillId="7" borderId="0"/>
    <xf numFmtId="165" fontId="5" fillId="8" borderId="0"/>
    <xf numFmtId="165" fontId="5" fillId="9" borderId="0"/>
    <xf numFmtId="165" fontId="5" fillId="10" borderId="0"/>
    <xf numFmtId="165" fontId="5" fillId="5" borderId="0"/>
    <xf numFmtId="165" fontId="5" fillId="8" borderId="0"/>
    <xf numFmtId="165" fontId="5" fillId="11" borderId="0"/>
    <xf numFmtId="165" fontId="7" fillId="12" borderId="0"/>
    <xf numFmtId="165" fontId="7" fillId="9" borderId="0"/>
    <xf numFmtId="165" fontId="7" fillId="10" borderId="0"/>
    <xf numFmtId="165" fontId="7" fillId="13" borderId="0"/>
    <xf numFmtId="165" fontId="7" fillId="14" borderId="0"/>
    <xf numFmtId="165" fontId="7" fillId="15" borderId="0"/>
    <xf numFmtId="165" fontId="8" fillId="16" borderId="1"/>
    <xf numFmtId="165" fontId="9" fillId="0" borderId="2"/>
    <xf numFmtId="165" fontId="10" fillId="17" borderId="3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1" fillId="0" borderId="0"/>
    <xf numFmtId="165" fontId="7" fillId="18" borderId="0"/>
    <xf numFmtId="165" fontId="7" fillId="19" borderId="0"/>
    <xf numFmtId="165" fontId="7" fillId="20" borderId="0"/>
    <xf numFmtId="165" fontId="7" fillId="13" borderId="0"/>
    <xf numFmtId="165" fontId="7" fillId="14" borderId="0"/>
    <xf numFmtId="165" fontId="7" fillId="21" borderId="0"/>
    <xf numFmtId="167" fontId="5" fillId="0" borderId="0"/>
    <xf numFmtId="167" fontId="6" fillId="0" borderId="0"/>
    <xf numFmtId="165" fontId="5" fillId="0" borderId="0"/>
    <xf numFmtId="168" fontId="5" fillId="0" borderId="0"/>
    <xf numFmtId="0" fontId="13" fillId="0" borderId="0">
      <alignment horizontal="center"/>
    </xf>
    <xf numFmtId="0" fontId="13" fillId="0" borderId="0">
      <alignment horizontal="center" textRotation="90"/>
    </xf>
    <xf numFmtId="165" fontId="14" fillId="7" borderId="1"/>
    <xf numFmtId="169" fontId="5" fillId="0" borderId="0"/>
    <xf numFmtId="169" fontId="6" fillId="0" borderId="0"/>
    <xf numFmtId="170" fontId="6" fillId="0" borderId="0"/>
    <xf numFmtId="170" fontId="6" fillId="0" borderId="0"/>
    <xf numFmtId="165" fontId="15" fillId="22" borderId="0"/>
    <xf numFmtId="165" fontId="5" fillId="0" borderId="0"/>
    <xf numFmtId="165" fontId="5" fillId="0" borderId="0"/>
    <xf numFmtId="165" fontId="6" fillId="0" borderId="0"/>
    <xf numFmtId="165" fontId="5" fillId="0" borderId="0"/>
    <xf numFmtId="165" fontId="16" fillId="0" borderId="0"/>
    <xf numFmtId="165" fontId="6" fillId="23" borderId="5"/>
    <xf numFmtId="165" fontId="17" fillId="16" borderId="6"/>
    <xf numFmtId="0" fontId="18" fillId="0" borderId="0"/>
    <xf numFmtId="171" fontId="18" fillId="0" borderId="0"/>
    <xf numFmtId="165" fontId="19" fillId="0" borderId="0"/>
    <xf numFmtId="165" fontId="20" fillId="0" borderId="0"/>
    <xf numFmtId="165" fontId="21" fillId="0" borderId="7"/>
    <xf numFmtId="165" fontId="22" fillId="0" borderId="8"/>
    <xf numFmtId="165" fontId="23" fillId="0" borderId="9"/>
    <xf numFmtId="165" fontId="23" fillId="0" borderId="0"/>
    <xf numFmtId="165" fontId="24" fillId="0" borderId="0"/>
    <xf numFmtId="165" fontId="25" fillId="0" borderId="10"/>
    <xf numFmtId="165" fontId="26" fillId="3" borderId="0"/>
    <xf numFmtId="165" fontId="27" fillId="4" borderId="0"/>
    <xf numFmtId="0" fontId="29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4" fillId="0" borderId="0"/>
    <xf numFmtId="16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165" fontId="5" fillId="0" borderId="0" xfId="37"/>
    <xf numFmtId="165" fontId="5" fillId="0" borderId="11" xfId="37" applyBorder="1"/>
    <xf numFmtId="165" fontId="5" fillId="0" borderId="11" xfId="37" applyFill="1" applyBorder="1"/>
    <xf numFmtId="165" fontId="25" fillId="0" borderId="11" xfId="37" applyFont="1" applyBorder="1"/>
    <xf numFmtId="165" fontId="25" fillId="0" borderId="0" xfId="37" applyFont="1"/>
    <xf numFmtId="165" fontId="5" fillId="0" borderId="0" xfId="37" applyBorder="1"/>
    <xf numFmtId="165" fontId="5" fillId="0" borderId="0" xfId="37" applyFill="1" applyBorder="1"/>
    <xf numFmtId="165" fontId="5" fillId="0" borderId="0" xfId="37" applyFill="1"/>
    <xf numFmtId="165" fontId="5" fillId="0" borderId="27" xfId="37" applyBorder="1"/>
    <xf numFmtId="172" fontId="5" fillId="0" borderId="15" xfId="1" applyNumberFormat="1" applyFont="1" applyBorder="1"/>
    <xf numFmtId="165" fontId="5" fillId="0" borderId="12" xfId="37" applyBorder="1"/>
    <xf numFmtId="168" fontId="5" fillId="0" borderId="27" xfId="38" applyFont="1" applyFill="1" applyBorder="1" applyAlignment="1" applyProtection="1"/>
    <xf numFmtId="165" fontId="28" fillId="0" borderId="15" xfId="51" applyFont="1" applyFill="1" applyBorder="1" applyAlignment="1">
      <alignment horizontal="left"/>
    </xf>
    <xf numFmtId="49" fontId="28" fillId="0" borderId="15" xfId="51" applyNumberFormat="1" applyFont="1" applyFill="1" applyBorder="1" applyAlignment="1">
      <alignment horizontal="left"/>
    </xf>
    <xf numFmtId="165" fontId="5" fillId="25" borderId="15" xfId="37" applyFill="1" applyBorder="1" applyAlignment="1">
      <alignment horizontal="right"/>
    </xf>
    <xf numFmtId="165" fontId="5" fillId="0" borderId="15" xfId="37" applyBorder="1"/>
    <xf numFmtId="165" fontId="33" fillId="0" borderId="15" xfId="37" applyFont="1" applyFill="1" applyBorder="1"/>
    <xf numFmtId="165" fontId="33" fillId="0" borderId="15" xfId="37" applyFont="1" applyBorder="1"/>
    <xf numFmtId="165" fontId="5" fillId="25" borderId="15" xfId="37" applyFill="1" applyBorder="1"/>
    <xf numFmtId="165" fontId="5" fillId="0" borderId="15" xfId="37" applyBorder="1" applyAlignment="1">
      <alignment wrapText="1"/>
    </xf>
    <xf numFmtId="0" fontId="0" fillId="24" borderId="20" xfId="0" applyFill="1" applyBorder="1" applyAlignment="1"/>
    <xf numFmtId="172" fontId="0" fillId="24" borderId="20" xfId="70" applyNumberFormat="1" applyFont="1" applyFill="1" applyBorder="1"/>
    <xf numFmtId="0" fontId="0" fillId="0" borderId="15" xfId="67" applyNumberFormat="1" applyFont="1" applyBorder="1"/>
    <xf numFmtId="43" fontId="0" fillId="24" borderId="20" xfId="0" applyNumberFormat="1" applyFill="1" applyBorder="1"/>
    <xf numFmtId="0" fontId="0" fillId="0" borderId="3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24" borderId="17" xfId="0" applyFill="1" applyBorder="1" applyAlignment="1"/>
    <xf numFmtId="0" fontId="0" fillId="24" borderId="18" xfId="0" applyFill="1" applyBorder="1" applyAlignment="1"/>
    <xf numFmtId="0" fontId="0" fillId="0" borderId="20" xfId="67" applyNumberFormat="1" applyFont="1" applyBorder="1"/>
    <xf numFmtId="0" fontId="0" fillId="24" borderId="23" xfId="0" applyFill="1" applyBorder="1"/>
    <xf numFmtId="0" fontId="0" fillId="0" borderId="15" xfId="0" applyFill="1" applyBorder="1" applyAlignment="1"/>
    <xf numFmtId="0" fontId="0" fillId="0" borderId="22" xfId="0" applyFill="1" applyBorder="1"/>
    <xf numFmtId="0" fontId="0" fillId="0" borderId="0" xfId="0"/>
    <xf numFmtId="165" fontId="5" fillId="0" borderId="0" xfId="37" applyBorder="1"/>
    <xf numFmtId="172" fontId="0" fillId="24" borderId="15" xfId="70" applyNumberFormat="1" applyFont="1" applyFill="1" applyBorder="1"/>
    <xf numFmtId="0" fontId="0" fillId="0" borderId="15" xfId="0" applyFill="1" applyBorder="1"/>
    <xf numFmtId="164" fontId="0" fillId="0" borderId="15" xfId="67" applyFont="1" applyBorder="1" applyAlignment="1"/>
    <xf numFmtId="172" fontId="0" fillId="0" borderId="15" xfId="70" applyNumberFormat="1" applyFont="1" applyBorder="1"/>
    <xf numFmtId="173" fontId="0" fillId="0" borderId="15" xfId="0" applyNumberFormat="1" applyBorder="1"/>
    <xf numFmtId="164" fontId="0" fillId="0" borderId="15" xfId="67" applyFont="1" applyBorder="1"/>
    <xf numFmtId="0" fontId="0" fillId="0" borderId="19" xfId="0" applyBorder="1"/>
    <xf numFmtId="164" fontId="0" fillId="0" borderId="20" xfId="67" applyFont="1" applyBorder="1" applyAlignment="1"/>
    <xf numFmtId="0" fontId="0" fillId="0" borderId="21" xfId="0" applyFill="1" applyBorder="1"/>
    <xf numFmtId="0" fontId="0" fillId="24" borderId="15" xfId="0" applyFill="1" applyBorder="1" applyAlignment="1"/>
    <xf numFmtId="0" fontId="0" fillId="24" borderId="15" xfId="0" applyFill="1" applyBorder="1"/>
    <xf numFmtId="0" fontId="0" fillId="24" borderId="22" xfId="0" applyFill="1" applyBorder="1"/>
    <xf numFmtId="0" fontId="0" fillId="0" borderId="16" xfId="0" applyBorder="1"/>
    <xf numFmtId="0" fontId="0" fillId="24" borderId="20" xfId="0" applyFill="1" applyBorder="1"/>
    <xf numFmtId="43" fontId="0" fillId="24" borderId="15" xfId="0" applyNumberFormat="1" applyFill="1" applyBorder="1"/>
    <xf numFmtId="0" fontId="0" fillId="0" borderId="1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24" xfId="0" applyBorder="1" applyAlignment="1"/>
    <xf numFmtId="0" fontId="0" fillId="0" borderId="40" xfId="0" applyBorder="1"/>
    <xf numFmtId="0" fontId="0" fillId="0" borderId="15" xfId="0" applyBorder="1" applyAlignment="1"/>
    <xf numFmtId="0" fontId="0" fillId="0" borderId="15" xfId="0" applyBorder="1" applyAlignment="1">
      <alignment horizontal="left"/>
    </xf>
    <xf numFmtId="14" fontId="33" fillId="0" borderId="15" xfId="37" applyNumberFormat="1" applyFont="1" applyFill="1" applyBorder="1"/>
    <xf numFmtId="165" fontId="33" fillId="0" borderId="15" xfId="37" applyFont="1" applyFill="1" applyBorder="1" applyAlignment="1"/>
    <xf numFmtId="165" fontId="30" fillId="0" borderId="15" xfId="37" applyFont="1" applyFill="1" applyBorder="1"/>
    <xf numFmtId="172" fontId="5" fillId="0" borderId="11" xfId="1" applyNumberFormat="1" applyFont="1" applyFill="1" applyBorder="1"/>
    <xf numFmtId="0" fontId="0" fillId="0" borderId="0" xfId="0" applyBorder="1" applyAlignment="1"/>
    <xf numFmtId="14" fontId="0" fillId="0" borderId="24" xfId="0" applyNumberFormat="1" applyBorder="1"/>
    <xf numFmtId="165" fontId="5" fillId="0" borderId="0" xfId="37" applyAlignment="1">
      <alignment horizontal="left"/>
    </xf>
    <xf numFmtId="165" fontId="5" fillId="0" borderId="15" xfId="37" applyFill="1" applyBorder="1"/>
    <xf numFmtId="172" fontId="5" fillId="0" borderId="15" xfId="1" applyNumberFormat="1" applyFont="1" applyFill="1" applyBorder="1"/>
    <xf numFmtId="165" fontId="35" fillId="0" borderId="11" xfId="37" applyFont="1" applyFill="1" applyBorder="1"/>
    <xf numFmtId="0" fontId="36" fillId="0" borderId="0" xfId="0" applyFont="1" applyFill="1" applyBorder="1" applyAlignment="1"/>
    <xf numFmtId="168" fontId="5" fillId="0" borderId="0" xfId="38" quotePrefix="1" applyFont="1" applyFill="1" applyBorder="1" applyAlignment="1" applyProtection="1"/>
    <xf numFmtId="165" fontId="35" fillId="0" borderId="0" xfId="37" applyFont="1" applyFill="1"/>
    <xf numFmtId="165" fontId="5" fillId="0" borderId="29" xfId="37" applyFill="1" applyBorder="1"/>
    <xf numFmtId="0" fontId="0" fillId="0" borderId="0" xfId="0" applyFill="1"/>
    <xf numFmtId="172" fontId="5" fillId="26" borderId="11" xfId="1" applyNumberFormat="1" applyFont="1" applyFill="1" applyBorder="1"/>
    <xf numFmtId="49" fontId="5" fillId="0" borderId="15" xfId="37" applyNumberFormat="1" applyFill="1" applyBorder="1" applyAlignment="1">
      <alignment horizontal="left"/>
    </xf>
    <xf numFmtId="172" fontId="0" fillId="0" borderId="0" xfId="1" applyNumberFormat="1" applyFont="1"/>
    <xf numFmtId="172" fontId="0" fillId="0" borderId="0" xfId="1" applyNumberFormat="1" applyFont="1" applyFill="1"/>
    <xf numFmtId="172" fontId="5" fillId="0" borderId="0" xfId="1" applyNumberFormat="1" applyFont="1" applyFill="1"/>
    <xf numFmtId="172" fontId="0" fillId="0" borderId="0" xfId="1" applyNumberFormat="1" applyFont="1" applyFill="1" applyBorder="1"/>
    <xf numFmtId="165" fontId="25" fillId="0" borderId="11" xfId="37" applyFont="1" applyFill="1" applyBorder="1"/>
    <xf numFmtId="165" fontId="25" fillId="0" borderId="0" xfId="37" applyFont="1" applyFill="1"/>
    <xf numFmtId="0" fontId="0" fillId="0" borderId="0" xfId="0" applyFill="1" applyBorder="1"/>
    <xf numFmtId="165" fontId="5" fillId="0" borderId="12" xfId="37" applyFill="1" applyBorder="1"/>
    <xf numFmtId="0" fontId="0" fillId="0" borderId="0" xfId="0" applyFill="1" applyBorder="1" applyAlignment="1"/>
    <xf numFmtId="174" fontId="0" fillId="0" borderId="0" xfId="0" applyNumberFormat="1"/>
    <xf numFmtId="0" fontId="0" fillId="0" borderId="15" xfId="0" applyNumberFormat="1" applyBorder="1"/>
    <xf numFmtId="0" fontId="0" fillId="0" borderId="20" xfId="0" applyNumberFormat="1" applyBorder="1"/>
    <xf numFmtId="165" fontId="5" fillId="25" borderId="15" xfId="37" applyFill="1" applyBorder="1" applyAlignment="1">
      <alignment horizontal="right"/>
    </xf>
    <xf numFmtId="165" fontId="5" fillId="0" borderId="15" xfId="37" quotePrefix="1" applyFill="1" applyBorder="1" applyAlignment="1">
      <alignment horizontal="left"/>
    </xf>
    <xf numFmtId="165" fontId="32" fillId="0" borderId="15" xfId="37" applyFont="1" applyFill="1" applyBorder="1" applyAlignment="1">
      <alignment horizontal="left"/>
    </xf>
    <xf numFmtId="165" fontId="32" fillId="0" borderId="15" xfId="37" quotePrefix="1" applyFont="1" applyFill="1" applyBorder="1" applyAlignment="1">
      <alignment horizontal="left"/>
    </xf>
    <xf numFmtId="165" fontId="29" fillId="0" borderId="15" xfId="66" applyNumberFormat="1" applyFill="1" applyBorder="1" applyAlignment="1">
      <alignment horizontal="left"/>
    </xf>
    <xf numFmtId="165" fontId="5" fillId="0" borderId="49" xfId="37" applyBorder="1"/>
    <xf numFmtId="172" fontId="5" fillId="0" borderId="27" xfId="1" applyNumberFormat="1" applyFont="1" applyFill="1" applyBorder="1"/>
    <xf numFmtId="49" fontId="5" fillId="25" borderId="15" xfId="37" applyNumberFormat="1" applyFill="1" applyBorder="1" applyAlignment="1">
      <alignment horizontal="right"/>
    </xf>
    <xf numFmtId="172" fontId="5" fillId="0" borderId="26" xfId="1" applyNumberFormat="1" applyFont="1" applyFill="1" applyBorder="1"/>
    <xf numFmtId="172" fontId="5" fillId="0" borderId="14" xfId="1" applyNumberFormat="1" applyFont="1" applyFill="1" applyBorder="1"/>
    <xf numFmtId="165" fontId="25" fillId="0" borderId="27" xfId="37" applyFont="1" applyFill="1" applyBorder="1"/>
    <xf numFmtId="0" fontId="39" fillId="0" borderId="15" xfId="0" applyFont="1" applyBorder="1" applyAlignment="1">
      <alignment horizontal="center"/>
    </xf>
    <xf numFmtId="165" fontId="25" fillId="0" borderId="28" xfId="37" applyFont="1" applyBorder="1" applyAlignment="1">
      <alignment horizontal="center"/>
    </xf>
    <xf numFmtId="165" fontId="25" fillId="0" borderId="4" xfId="37" applyFont="1" applyBorder="1" applyAlignment="1">
      <alignment horizontal="center"/>
    </xf>
    <xf numFmtId="165" fontId="25" fillId="0" borderId="29" xfId="37" applyFont="1" applyBorder="1" applyAlignment="1">
      <alignment horizontal="center"/>
    </xf>
    <xf numFmtId="14" fontId="5" fillId="0" borderId="12" xfId="37" applyNumberFormat="1" applyFill="1" applyBorder="1" applyAlignment="1">
      <alignment horizontal="center"/>
    </xf>
    <xf numFmtId="14" fontId="5" fillId="0" borderId="13" xfId="37" applyNumberFormat="1" applyFill="1" applyBorder="1" applyAlignment="1">
      <alignment horizontal="center"/>
    </xf>
    <xf numFmtId="14" fontId="5" fillId="0" borderId="14" xfId="37" applyNumberFormat="1" applyFill="1" applyBorder="1" applyAlignment="1">
      <alignment horizontal="center"/>
    </xf>
    <xf numFmtId="166" fontId="5" fillId="0" borderId="28" xfId="38" applyNumberFormat="1" applyFont="1" applyFill="1" applyBorder="1" applyAlignment="1" applyProtection="1">
      <alignment horizontal="center"/>
    </xf>
    <xf numFmtId="166" fontId="5" fillId="0" borderId="4" xfId="38" applyNumberFormat="1" applyFont="1" applyFill="1" applyBorder="1" applyAlignment="1" applyProtection="1">
      <alignment horizontal="center"/>
    </xf>
    <xf numFmtId="166" fontId="5" fillId="0" borderId="29" xfId="38" applyNumberFormat="1" applyFont="1" applyFill="1" applyBorder="1" applyAlignment="1" applyProtection="1">
      <alignment horizontal="center"/>
    </xf>
    <xf numFmtId="165" fontId="5" fillId="0" borderId="12" xfId="37" applyFill="1" applyBorder="1" applyAlignment="1">
      <alignment horizontal="center"/>
    </xf>
    <xf numFmtId="165" fontId="5" fillId="0" borderId="13" xfId="37" applyFill="1" applyBorder="1" applyAlignment="1">
      <alignment horizontal="center"/>
    </xf>
    <xf numFmtId="165" fontId="5" fillId="0" borderId="14" xfId="37" applyFill="1" applyBorder="1" applyAlignment="1">
      <alignment horizontal="center"/>
    </xf>
    <xf numFmtId="165" fontId="5" fillId="0" borderId="12" xfId="37" applyFill="1" applyBorder="1" applyAlignment="1">
      <alignment horizontal="center" wrapText="1"/>
    </xf>
    <xf numFmtId="165" fontId="5" fillId="0" borderId="13" xfId="37" applyFill="1" applyBorder="1" applyAlignment="1">
      <alignment horizontal="center" wrapText="1"/>
    </xf>
    <xf numFmtId="165" fontId="5" fillId="0" borderId="14" xfId="37" applyFill="1" applyBorder="1" applyAlignment="1">
      <alignment horizontal="center" wrapText="1"/>
    </xf>
    <xf numFmtId="165" fontId="33" fillId="0" borderId="15" xfId="37" applyFont="1" applyFill="1" applyBorder="1" applyAlignment="1"/>
    <xf numFmtId="165" fontId="33" fillId="0" borderId="24" xfId="37" applyFont="1" applyFill="1" applyBorder="1" applyAlignment="1">
      <alignment horizontal="left"/>
    </xf>
    <xf numFmtId="165" fontId="33" fillId="0" borderId="26" xfId="37" applyFont="1" applyFill="1" applyBorder="1" applyAlignment="1">
      <alignment horizontal="left"/>
    </xf>
    <xf numFmtId="165" fontId="33" fillId="0" borderId="24" xfId="37" applyFont="1" applyFill="1" applyBorder="1" applyAlignment="1">
      <alignment horizontal="center"/>
    </xf>
    <xf numFmtId="165" fontId="33" fillId="0" borderId="26" xfId="37" applyFont="1" applyFill="1" applyBorder="1" applyAlignment="1">
      <alignment horizontal="center"/>
    </xf>
    <xf numFmtId="165" fontId="5" fillId="25" borderId="15" xfId="37" applyFill="1" applyBorder="1" applyAlignment="1">
      <alignment horizontal="left"/>
    </xf>
    <xf numFmtId="165" fontId="5" fillId="0" borderId="24" xfId="37" applyFill="1" applyBorder="1" applyAlignment="1">
      <alignment horizontal="center"/>
    </xf>
    <xf numFmtId="165" fontId="5" fillId="0" borderId="26" xfId="37" applyFill="1" applyBorder="1" applyAlignment="1">
      <alignment horizontal="center"/>
    </xf>
    <xf numFmtId="165" fontId="30" fillId="0" borderId="24" xfId="37" applyFont="1" applyFill="1" applyBorder="1" applyAlignment="1">
      <alignment horizontal="center"/>
    </xf>
    <xf numFmtId="165" fontId="30" fillId="0" borderId="26" xfId="37" applyFont="1" applyFill="1" applyBorder="1" applyAlignment="1">
      <alignment horizontal="center"/>
    </xf>
    <xf numFmtId="165" fontId="5" fillId="0" borderId="15" xfId="37" applyBorder="1" applyAlignment="1">
      <alignment horizontal="center"/>
    </xf>
    <xf numFmtId="165" fontId="5" fillId="0" borderId="24" xfId="37" applyBorder="1" applyAlignment="1">
      <alignment horizontal="center"/>
    </xf>
    <xf numFmtId="165" fontId="5" fillId="0" borderId="26" xfId="37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0" fillId="0" borderId="25" xfId="0" applyNumberForma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3" fontId="0" fillId="0" borderId="41" xfId="0" applyNumberFormat="1" applyBorder="1" applyAlignment="1">
      <alignment horizontal="left"/>
    </xf>
    <xf numFmtId="3" fontId="0" fillId="0" borderId="42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65" fontId="25" fillId="0" borderId="28" xfId="37" applyFont="1" applyFill="1" applyBorder="1" applyAlignment="1">
      <alignment horizontal="center"/>
    </xf>
    <xf numFmtId="165" fontId="25" fillId="0" borderId="4" xfId="37" applyFont="1" applyFill="1" applyBorder="1" applyAlignment="1">
      <alignment horizontal="center"/>
    </xf>
    <xf numFmtId="165" fontId="25" fillId="0" borderId="29" xfId="37" applyFont="1" applyFill="1" applyBorder="1" applyAlignment="1">
      <alignment horizontal="center"/>
    </xf>
    <xf numFmtId="165" fontId="25" fillId="0" borderId="15" xfId="37" applyFont="1" applyFill="1" applyBorder="1" applyAlignment="1">
      <alignment horizontal="center"/>
    </xf>
    <xf numFmtId="172" fontId="5" fillId="0" borderId="24" xfId="1" quotePrefix="1" applyNumberFormat="1" applyFont="1" applyFill="1" applyBorder="1" applyAlignment="1">
      <alignment horizontal="center"/>
    </xf>
    <xf numFmtId="172" fontId="5" fillId="0" borderId="39" xfId="1" quotePrefix="1" applyNumberFormat="1" applyFont="1" applyFill="1" applyBorder="1" applyAlignment="1">
      <alignment horizontal="center"/>
    </xf>
    <xf numFmtId="172" fontId="5" fillId="0" borderId="26" xfId="1" applyNumberFormat="1" applyFont="1" applyFill="1" applyBorder="1" applyAlignment="1">
      <alignment horizontal="center"/>
    </xf>
    <xf numFmtId="165" fontId="5" fillId="0" borderId="15" xfId="37" applyFill="1" applyBorder="1" applyAlignment="1">
      <alignment horizontal="center"/>
    </xf>
    <xf numFmtId="165" fontId="5" fillId="0" borderId="15" xfId="37" quotePrefix="1" applyFill="1" applyBorder="1" applyAlignment="1">
      <alignment horizontal="center"/>
    </xf>
    <xf numFmtId="165" fontId="35" fillId="0" borderId="12" xfId="37" quotePrefix="1" applyFont="1" applyFill="1" applyBorder="1" applyAlignment="1">
      <alignment horizontal="center"/>
    </xf>
    <xf numFmtId="165" fontId="35" fillId="0" borderId="13" xfId="37" quotePrefix="1" applyFont="1" applyFill="1" applyBorder="1" applyAlignment="1">
      <alignment horizontal="center"/>
    </xf>
    <xf numFmtId="165" fontId="35" fillId="0" borderId="14" xfId="37" applyFont="1" applyFill="1" applyBorder="1" applyAlignment="1">
      <alignment horizontal="center"/>
    </xf>
    <xf numFmtId="166" fontId="5" fillId="0" borderId="12" xfId="38" quotePrefix="1" applyNumberFormat="1" applyFont="1" applyFill="1" applyBorder="1" applyAlignment="1" applyProtection="1">
      <alignment horizontal="center"/>
    </xf>
    <xf numFmtId="166" fontId="5" fillId="0" borderId="13" xfId="38" quotePrefix="1" applyNumberFormat="1" applyFont="1" applyFill="1" applyBorder="1" applyAlignment="1" applyProtection="1">
      <alignment horizontal="center"/>
    </xf>
    <xf numFmtId="166" fontId="5" fillId="0" borderId="14" xfId="38" applyNumberFormat="1" applyFont="1" applyFill="1" applyBorder="1" applyAlignment="1" applyProtection="1">
      <alignment horizontal="center"/>
    </xf>
    <xf numFmtId="165" fontId="5" fillId="0" borderId="43" xfId="37" applyFill="1" applyBorder="1" applyAlignment="1">
      <alignment horizontal="center"/>
    </xf>
    <xf numFmtId="165" fontId="5" fillId="0" borderId="50" xfId="37" applyFill="1" applyBorder="1" applyAlignment="1">
      <alignment horizontal="center"/>
    </xf>
    <xf numFmtId="165" fontId="5" fillId="0" borderId="44" xfId="37" applyFill="1" applyBorder="1" applyAlignment="1">
      <alignment horizontal="center"/>
    </xf>
    <xf numFmtId="166" fontId="5" fillId="0" borderId="28" xfId="38" quotePrefix="1" applyNumberFormat="1" applyFont="1" applyFill="1" applyBorder="1" applyAlignment="1" applyProtection="1">
      <alignment horizontal="center"/>
    </xf>
    <xf numFmtId="166" fontId="5" fillId="0" borderId="4" xfId="38" quotePrefix="1" applyNumberFormat="1" applyFont="1" applyFill="1" applyBorder="1" applyAlignment="1" applyProtection="1">
      <alignment horizontal="center"/>
    </xf>
    <xf numFmtId="165" fontId="5" fillId="0" borderId="24" xfId="1" applyNumberFormat="1" applyFont="1" applyFill="1" applyBorder="1" applyAlignment="1">
      <alignment horizontal="center"/>
    </xf>
    <xf numFmtId="165" fontId="5" fillId="0" borderId="39" xfId="1" applyNumberFormat="1" applyFont="1" applyFill="1" applyBorder="1" applyAlignment="1">
      <alignment horizontal="center"/>
    </xf>
    <xf numFmtId="166" fontId="5" fillId="0" borderId="12" xfId="38" applyNumberFormat="1" applyFont="1" applyFill="1" applyBorder="1" applyAlignment="1" applyProtection="1">
      <alignment horizontal="center"/>
    </xf>
    <xf numFmtId="166" fontId="5" fillId="0" borderId="13" xfId="38" applyNumberFormat="1" applyFont="1" applyFill="1" applyBorder="1" applyAlignment="1" applyProtection="1">
      <alignment horizontal="center"/>
    </xf>
    <xf numFmtId="172" fontId="5" fillId="0" borderId="45" xfId="1" applyNumberFormat="1" applyFont="1" applyFill="1" applyBorder="1" applyAlignment="1">
      <alignment horizontal="center"/>
    </xf>
    <xf numFmtId="172" fontId="5" fillId="0" borderId="13" xfId="1" applyNumberFormat="1" applyFont="1" applyFill="1" applyBorder="1" applyAlignment="1">
      <alignment horizontal="center"/>
    </xf>
    <xf numFmtId="172" fontId="5" fillId="0" borderId="14" xfId="1" applyNumberFormat="1" applyFont="1" applyFill="1" applyBorder="1" applyAlignment="1">
      <alignment horizontal="center"/>
    </xf>
    <xf numFmtId="165" fontId="5" fillId="0" borderId="12" xfId="37" quotePrefix="1" applyFill="1" applyBorder="1" applyAlignment="1">
      <alignment horizontal="center"/>
    </xf>
    <xf numFmtId="165" fontId="5" fillId="0" borderId="13" xfId="37" quotePrefix="1" applyFill="1" applyBorder="1" applyAlignment="1">
      <alignment horizontal="center"/>
    </xf>
    <xf numFmtId="172" fontId="5" fillId="0" borderId="12" xfId="1" quotePrefix="1" applyNumberFormat="1" applyFont="1" applyFill="1" applyBorder="1" applyAlignment="1" applyProtection="1">
      <alignment horizontal="center"/>
    </xf>
    <xf numFmtId="172" fontId="5" fillId="0" borderId="13" xfId="1" quotePrefix="1" applyNumberFormat="1" applyFont="1" applyFill="1" applyBorder="1" applyAlignment="1" applyProtection="1">
      <alignment horizontal="center"/>
    </xf>
    <xf numFmtId="172" fontId="5" fillId="0" borderId="14" xfId="1" applyNumberFormat="1" applyFont="1" applyFill="1" applyBorder="1" applyAlignment="1" applyProtection="1">
      <alignment horizontal="center"/>
    </xf>
    <xf numFmtId="165" fontId="25" fillId="0" borderId="43" xfId="37" applyFont="1" applyFill="1" applyBorder="1" applyAlignment="1">
      <alignment horizontal="center"/>
    </xf>
    <xf numFmtId="165" fontId="25" fillId="0" borderId="50" xfId="37" applyFont="1" applyFill="1" applyBorder="1" applyAlignment="1">
      <alignment horizontal="center"/>
    </xf>
    <xf numFmtId="165" fontId="25" fillId="0" borderId="44" xfId="37" applyFont="1" applyFill="1" applyBorder="1" applyAlignment="1">
      <alignment horizontal="center"/>
    </xf>
    <xf numFmtId="166" fontId="5" fillId="0" borderId="43" xfId="38" quotePrefix="1" applyNumberFormat="1" applyFont="1" applyFill="1" applyBorder="1" applyAlignment="1" applyProtection="1">
      <alignment horizontal="center"/>
    </xf>
    <xf numFmtId="166" fontId="5" fillId="0" borderId="50" xfId="38" quotePrefix="1" applyNumberFormat="1" applyFont="1" applyFill="1" applyBorder="1" applyAlignment="1" applyProtection="1">
      <alignment horizontal="center"/>
    </xf>
    <xf numFmtId="166" fontId="5" fillId="0" borderId="44" xfId="38" quotePrefix="1" applyNumberFormat="1" applyFont="1" applyFill="1" applyBorder="1" applyAlignment="1" applyProtection="1">
      <alignment horizontal="center"/>
    </xf>
    <xf numFmtId="172" fontId="5" fillId="0" borderId="14" xfId="1" quotePrefix="1" applyNumberFormat="1" applyFont="1" applyFill="1" applyBorder="1" applyAlignment="1" applyProtection="1">
      <alignment horizontal="center"/>
    </xf>
    <xf numFmtId="166" fontId="5" fillId="0" borderId="14" xfId="38" quotePrefix="1" applyNumberFormat="1" applyFont="1" applyFill="1" applyBorder="1" applyAlignment="1" applyProtection="1">
      <alignment horizontal="center"/>
    </xf>
    <xf numFmtId="165" fontId="5" fillId="27" borderId="12" xfId="37" applyFill="1" applyBorder="1" applyAlignment="1">
      <alignment horizontal="center"/>
    </xf>
    <xf numFmtId="165" fontId="5" fillId="27" borderId="13" xfId="37" applyFill="1" applyBorder="1" applyAlignment="1">
      <alignment horizontal="center"/>
    </xf>
    <xf numFmtId="165" fontId="5" fillId="27" borderId="14" xfId="37" applyFill="1" applyBorder="1" applyAlignment="1">
      <alignment horizontal="center"/>
    </xf>
    <xf numFmtId="165" fontId="5" fillId="29" borderId="12" xfId="37" applyFill="1" applyBorder="1" applyAlignment="1">
      <alignment horizontal="center"/>
    </xf>
    <xf numFmtId="165" fontId="5" fillId="29" borderId="13" xfId="37" applyFill="1" applyBorder="1" applyAlignment="1">
      <alignment horizontal="center"/>
    </xf>
    <xf numFmtId="165" fontId="5" fillId="29" borderId="14" xfId="37" applyFill="1" applyBorder="1" applyAlignment="1">
      <alignment horizontal="center"/>
    </xf>
    <xf numFmtId="165" fontId="5" fillId="0" borderId="43" xfId="37" applyBorder="1" applyAlignment="1">
      <alignment horizontal="center"/>
    </xf>
    <xf numFmtId="165" fontId="5" fillId="0" borderId="50" xfId="37" applyBorder="1" applyAlignment="1">
      <alignment horizontal="center"/>
    </xf>
    <xf numFmtId="165" fontId="5" fillId="0" borderId="44" xfId="37" applyBorder="1" applyAlignment="1">
      <alignment horizontal="center"/>
    </xf>
    <xf numFmtId="165" fontId="5" fillId="28" borderId="12" xfId="37" applyFill="1" applyBorder="1" applyAlignment="1">
      <alignment horizontal="center"/>
    </xf>
    <xf numFmtId="165" fontId="5" fillId="28" borderId="13" xfId="37" applyFill="1" applyBorder="1" applyAlignment="1">
      <alignment horizontal="center"/>
    </xf>
    <xf numFmtId="165" fontId="5" fillId="28" borderId="14" xfId="37" applyFill="1" applyBorder="1" applyAlignment="1">
      <alignment horizontal="center"/>
    </xf>
    <xf numFmtId="165" fontId="5" fillId="30" borderId="12" xfId="37" applyFill="1" applyBorder="1" applyAlignment="1">
      <alignment horizontal="center"/>
    </xf>
    <xf numFmtId="165" fontId="5" fillId="30" borderId="13" xfId="37" applyFill="1" applyBorder="1" applyAlignment="1">
      <alignment horizontal="center"/>
    </xf>
    <xf numFmtId="165" fontId="5" fillId="30" borderId="14" xfId="37" applyFill="1" applyBorder="1" applyAlignment="1">
      <alignment horizontal="center"/>
    </xf>
  </cellXfs>
  <cellStyles count="88">
    <cellStyle name="%" xfId="2" xr:uid="{00000000-0005-0000-0000-000000000000}"/>
    <cellStyle name="20% - Colore 1 2" xfId="3" xr:uid="{00000000-0005-0000-0000-000001000000}"/>
    <cellStyle name="20% - Colore 2 2" xfId="4" xr:uid="{00000000-0005-0000-0000-000002000000}"/>
    <cellStyle name="20% - Colore 3 2" xfId="5" xr:uid="{00000000-0005-0000-0000-000003000000}"/>
    <cellStyle name="20% - Colore 4 2" xfId="6" xr:uid="{00000000-0005-0000-0000-000004000000}"/>
    <cellStyle name="20% - Colore 5 2" xfId="7" xr:uid="{00000000-0005-0000-0000-000005000000}"/>
    <cellStyle name="20% - Colore 6 2" xfId="8" xr:uid="{00000000-0005-0000-0000-000006000000}"/>
    <cellStyle name="40% - Colore 1 2" xfId="9" xr:uid="{00000000-0005-0000-0000-000007000000}"/>
    <cellStyle name="40% - Colore 2 2" xfId="10" xr:uid="{00000000-0005-0000-0000-000008000000}"/>
    <cellStyle name="40% - Colore 3 2" xfId="11" xr:uid="{00000000-0005-0000-0000-000009000000}"/>
    <cellStyle name="40% - Colore 4 2" xfId="12" xr:uid="{00000000-0005-0000-0000-00000A000000}"/>
    <cellStyle name="40% - Colore 5 2" xfId="13" xr:uid="{00000000-0005-0000-0000-00000B000000}"/>
    <cellStyle name="40% - Colore 6 2" xfId="14" xr:uid="{00000000-0005-0000-0000-00000C000000}"/>
    <cellStyle name="60% - Colore 1 2" xfId="15" xr:uid="{00000000-0005-0000-0000-00000D000000}"/>
    <cellStyle name="60% - Colore 2 2" xfId="16" xr:uid="{00000000-0005-0000-0000-00000E000000}"/>
    <cellStyle name="60% - Colore 3 2" xfId="17" xr:uid="{00000000-0005-0000-0000-00000F000000}"/>
    <cellStyle name="60% - Colore 4 2" xfId="18" xr:uid="{00000000-0005-0000-0000-000010000000}"/>
    <cellStyle name="60% - Colore 5 2" xfId="19" xr:uid="{00000000-0005-0000-0000-000011000000}"/>
    <cellStyle name="60% - Colore 6 2" xfId="20" xr:uid="{00000000-0005-0000-0000-000012000000}"/>
    <cellStyle name="Calcolo 2" xfId="21" xr:uid="{00000000-0005-0000-0000-000013000000}"/>
    <cellStyle name="Cella collegata 2" xfId="22" xr:uid="{00000000-0005-0000-0000-000014000000}"/>
    <cellStyle name="Cella da controllare 2" xfId="23" xr:uid="{00000000-0005-0000-0000-000015000000}"/>
    <cellStyle name="Collegamento ipertestuale" xfId="66" builtinId="8"/>
    <cellStyle name="Collegamento ipertestuale 2" xfId="24" xr:uid="{00000000-0005-0000-0000-000016000000}"/>
    <cellStyle name="Collegamento ipertestuale 2 2" xfId="25" xr:uid="{00000000-0005-0000-0000-000017000000}"/>
    <cellStyle name="Collegamento ipertestuale 3" xfId="26" xr:uid="{00000000-0005-0000-0000-000018000000}"/>
    <cellStyle name="Collegamento ipertestuale 3 2" xfId="27" xr:uid="{00000000-0005-0000-0000-000019000000}"/>
    <cellStyle name="Collegamento ipertestuale 4" xfId="28" xr:uid="{00000000-0005-0000-0000-00001A000000}"/>
    <cellStyle name="Colore 1 2" xfId="29" xr:uid="{00000000-0005-0000-0000-00001B000000}"/>
    <cellStyle name="Colore 2 2" xfId="30" xr:uid="{00000000-0005-0000-0000-00001C000000}"/>
    <cellStyle name="Colore 3 2" xfId="31" xr:uid="{00000000-0005-0000-0000-00001D000000}"/>
    <cellStyle name="Colore 4 2" xfId="32" xr:uid="{00000000-0005-0000-0000-00001E000000}"/>
    <cellStyle name="Colore 5 2" xfId="33" xr:uid="{00000000-0005-0000-0000-00001F000000}"/>
    <cellStyle name="Colore 6 2" xfId="34" xr:uid="{00000000-0005-0000-0000-000020000000}"/>
    <cellStyle name="Euro" xfId="35" xr:uid="{00000000-0005-0000-0000-000023000000}"/>
    <cellStyle name="Euro 2" xfId="36" xr:uid="{00000000-0005-0000-0000-000024000000}"/>
    <cellStyle name="Excel Built-in Normal" xfId="37" xr:uid="{00000000-0005-0000-0000-000025000000}"/>
    <cellStyle name="Excel Built-in Percent" xfId="38" xr:uid="{00000000-0005-0000-0000-000026000000}"/>
    <cellStyle name="Heading" xfId="39" xr:uid="{00000000-0005-0000-0000-000027000000}"/>
    <cellStyle name="Heading1" xfId="40" xr:uid="{00000000-0005-0000-0000-000028000000}"/>
    <cellStyle name="Input 2" xfId="41" xr:uid="{00000000-0005-0000-0000-00002A000000}"/>
    <cellStyle name="Migliaia" xfId="1" builtinId="3"/>
    <cellStyle name="Migliaia [0] 2" xfId="42" xr:uid="{00000000-0005-0000-0000-00002B000000}"/>
    <cellStyle name="Migliaia [0] 2 2" xfId="43" xr:uid="{00000000-0005-0000-0000-00002C000000}"/>
    <cellStyle name="Migliaia 2" xfId="69" xr:uid="{00000000-0005-0000-0000-00002D000000}"/>
    <cellStyle name="Migliaia 2 2" xfId="44" xr:uid="{00000000-0005-0000-0000-00002E000000}"/>
    <cellStyle name="Migliaia 2 3" xfId="45" xr:uid="{00000000-0005-0000-0000-00002F000000}"/>
    <cellStyle name="Migliaia 2 4" xfId="74" xr:uid="{00000000-0005-0000-0000-000030000000}"/>
    <cellStyle name="Migliaia 2 4 2" xfId="81" xr:uid="{00000000-0005-0000-0000-000031000000}"/>
    <cellStyle name="Migliaia 2 4 3" xfId="87" xr:uid="{00000000-0005-0000-0000-000032000000}"/>
    <cellStyle name="Migliaia 3" xfId="68" xr:uid="{00000000-0005-0000-0000-000033000000}"/>
    <cellStyle name="Migliaia 4" xfId="70" xr:uid="{00000000-0005-0000-0000-000034000000}"/>
    <cellStyle name="Migliaia 4 2" xfId="78" xr:uid="{00000000-0005-0000-0000-000035000000}"/>
    <cellStyle name="Migliaia 4 3" xfId="84" xr:uid="{00000000-0005-0000-0000-000036000000}"/>
    <cellStyle name="Migliaia 5" xfId="72" xr:uid="{00000000-0005-0000-0000-000037000000}"/>
    <cellStyle name="Migliaia 5 2" xfId="79" xr:uid="{00000000-0005-0000-0000-000038000000}"/>
    <cellStyle name="Migliaia 5 3" xfId="85" xr:uid="{00000000-0005-0000-0000-000039000000}"/>
    <cellStyle name="Migliaia 6" xfId="77" xr:uid="{00000000-0005-0000-0000-00003A000000}"/>
    <cellStyle name="Migliaia 7" xfId="82" xr:uid="{00000000-0005-0000-0000-00003B000000}"/>
    <cellStyle name="Migliaia 8" xfId="83" xr:uid="{00000000-0005-0000-0000-00003C000000}"/>
    <cellStyle name="Neutrale 2" xfId="46" xr:uid="{00000000-0005-0000-0000-00003D000000}"/>
    <cellStyle name="Normale" xfId="0" builtinId="0" customBuiltin="1"/>
    <cellStyle name="Normale 2" xfId="75" xr:uid="{00000000-0005-0000-0000-00003F000000}"/>
    <cellStyle name="Normale 2 2" xfId="47" xr:uid="{00000000-0005-0000-0000-000040000000}"/>
    <cellStyle name="Normale 2 3" xfId="48" xr:uid="{00000000-0005-0000-0000-000041000000}"/>
    <cellStyle name="Normale 2 4" xfId="71" xr:uid="{00000000-0005-0000-0000-000042000000}"/>
    <cellStyle name="Normale 3" xfId="49" xr:uid="{00000000-0005-0000-0000-000043000000}"/>
    <cellStyle name="Normale 4" xfId="50" xr:uid="{00000000-0005-0000-0000-000044000000}"/>
    <cellStyle name="Normale 5" xfId="51" xr:uid="{00000000-0005-0000-0000-000045000000}"/>
    <cellStyle name="Normale 6" xfId="73" xr:uid="{00000000-0005-0000-0000-000046000000}"/>
    <cellStyle name="Normale 6 2" xfId="80" xr:uid="{00000000-0005-0000-0000-000047000000}"/>
    <cellStyle name="Normale 6 3" xfId="86" xr:uid="{00000000-0005-0000-0000-000048000000}"/>
    <cellStyle name="Nota 2" xfId="52" xr:uid="{00000000-0005-0000-0000-000049000000}"/>
    <cellStyle name="Output 2" xfId="53" xr:uid="{00000000-0005-0000-0000-00004A000000}"/>
    <cellStyle name="Result" xfId="54" xr:uid="{00000000-0005-0000-0000-00004B000000}"/>
    <cellStyle name="Result2" xfId="55" xr:uid="{00000000-0005-0000-0000-00004C000000}"/>
    <cellStyle name="Testo avviso 2" xfId="56" xr:uid="{00000000-0005-0000-0000-00004D000000}"/>
    <cellStyle name="Testo descrittivo 2" xfId="57" xr:uid="{00000000-0005-0000-0000-00004E000000}"/>
    <cellStyle name="Titolo 1 2" xfId="58" xr:uid="{00000000-0005-0000-0000-00004F000000}"/>
    <cellStyle name="Titolo 2 2" xfId="59" xr:uid="{00000000-0005-0000-0000-000050000000}"/>
    <cellStyle name="Titolo 3 2" xfId="60" xr:uid="{00000000-0005-0000-0000-000051000000}"/>
    <cellStyle name="Titolo 4 2" xfId="61" xr:uid="{00000000-0005-0000-0000-000052000000}"/>
    <cellStyle name="Titolo 5" xfId="62" xr:uid="{00000000-0005-0000-0000-000053000000}"/>
    <cellStyle name="Totale 2" xfId="63" xr:uid="{00000000-0005-0000-0000-000054000000}"/>
    <cellStyle name="Valore non valido 2" xfId="64" xr:uid="{00000000-0005-0000-0000-000055000000}"/>
    <cellStyle name="Valore valido 2" xfId="65" xr:uid="{00000000-0005-0000-0000-000056000000}"/>
    <cellStyle name="Valuta" xfId="67" builtinId="4"/>
    <cellStyle name="Valuta 2" xfId="76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Remi'!$AD$1</c:f>
              <c:strCache>
                <c:ptCount val="1"/>
                <c:pt idx="0">
                  <c:v>Prelievi previsti 2020</c:v>
                </c:pt>
              </c:strCache>
            </c:strRef>
          </c:tx>
          <c:marker>
            <c:symbol val="none"/>
          </c:marker>
          <c:cat>
            <c:strRef>
              <c:f>'Dettagli Remi'!$AC$2:$AC$13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Remi'!$AD$2:$AD$13</c:f>
              <c:numCache>
                <c:formatCode>_-* #,##0_-;\-* #,##0_-;_-* "-"??_-;_-@_-</c:formatCode>
                <c:ptCount val="12"/>
                <c:pt idx="0">
                  <c:v>140928</c:v>
                </c:pt>
                <c:pt idx="1">
                  <c:v>130810</c:v>
                </c:pt>
                <c:pt idx="2">
                  <c:v>116789</c:v>
                </c:pt>
                <c:pt idx="3">
                  <c:v>40520</c:v>
                </c:pt>
                <c:pt idx="4">
                  <c:v>13749</c:v>
                </c:pt>
                <c:pt idx="5">
                  <c:v>10618</c:v>
                </c:pt>
                <c:pt idx="6">
                  <c:v>9142</c:v>
                </c:pt>
                <c:pt idx="7">
                  <c:v>9330</c:v>
                </c:pt>
                <c:pt idx="8">
                  <c:v>9593</c:v>
                </c:pt>
                <c:pt idx="9">
                  <c:v>20972</c:v>
                </c:pt>
                <c:pt idx="10">
                  <c:v>89888</c:v>
                </c:pt>
                <c:pt idx="11">
                  <c:v>123834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D-4F91-8C94-D5C5B60EB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063440"/>
        <c:axId val="952061808"/>
      </c:lineChart>
      <c:catAx>
        <c:axId val="95206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61808"/>
        <c:crosses val="autoZero"/>
        <c:auto val="1"/>
        <c:lblAlgn val="ctr"/>
        <c:lblOffset val="100"/>
        <c:noMultiLvlLbl val="0"/>
      </c:catAx>
      <c:valAx>
        <c:axId val="9520618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95206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Remi'!$B$1</c:f>
              <c:strCache>
                <c:ptCount val="1"/>
                <c:pt idx="0">
                  <c:v>Prelievi 2015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Remi'!$B$2:$B$13</c:f>
              <c:numCache>
                <c:formatCode>_-* #,##0_-;\-* #,##0_-;_-* "-"??_-;_-@_-</c:formatCode>
                <c:ptCount val="12"/>
                <c:pt idx="0">
                  <c:v>71766</c:v>
                </c:pt>
                <c:pt idx="1">
                  <c:v>40396</c:v>
                </c:pt>
                <c:pt idx="2">
                  <c:v>84370</c:v>
                </c:pt>
                <c:pt idx="3">
                  <c:v>51999</c:v>
                </c:pt>
                <c:pt idx="4">
                  <c:v>8953</c:v>
                </c:pt>
                <c:pt idx="5">
                  <c:v>9424</c:v>
                </c:pt>
                <c:pt idx="6">
                  <c:v>9072</c:v>
                </c:pt>
                <c:pt idx="7">
                  <c:v>6848</c:v>
                </c:pt>
                <c:pt idx="8">
                  <c:v>7427</c:v>
                </c:pt>
                <c:pt idx="9">
                  <c:v>15859</c:v>
                </c:pt>
                <c:pt idx="10">
                  <c:v>30180</c:v>
                </c:pt>
                <c:pt idx="11">
                  <c:v>61651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E-4CCF-B520-7176C9F1E788}"/>
            </c:ext>
          </c:extLst>
        </c:ser>
        <c:ser>
          <c:idx val="1"/>
          <c:order val="1"/>
          <c:tx>
            <c:strRef>
              <c:f>'Dettagli Remi'!$C$1</c:f>
              <c:strCache>
                <c:ptCount val="1"/>
                <c:pt idx="0">
                  <c:v>Prelievi 2016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Remi'!$C$2:$C$13</c:f>
              <c:numCache>
                <c:formatCode>_-* #,##0_-;\-* #,##0_-;_-* "-"??_-;_-@_-</c:formatCode>
                <c:ptCount val="12"/>
                <c:pt idx="0">
                  <c:v>34935</c:v>
                </c:pt>
                <c:pt idx="1">
                  <c:v>60570</c:v>
                </c:pt>
                <c:pt idx="2">
                  <c:v>56135</c:v>
                </c:pt>
                <c:pt idx="3">
                  <c:v>9547</c:v>
                </c:pt>
                <c:pt idx="4">
                  <c:v>11107</c:v>
                </c:pt>
                <c:pt idx="5">
                  <c:v>10617</c:v>
                </c:pt>
                <c:pt idx="6">
                  <c:v>7807</c:v>
                </c:pt>
                <c:pt idx="7">
                  <c:v>6533</c:v>
                </c:pt>
                <c:pt idx="8">
                  <c:v>8787</c:v>
                </c:pt>
                <c:pt idx="9">
                  <c:v>9524</c:v>
                </c:pt>
                <c:pt idx="10">
                  <c:v>26579</c:v>
                </c:pt>
                <c:pt idx="11">
                  <c:v>43480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E-4CCF-B520-7176C9F1E788}"/>
            </c:ext>
          </c:extLst>
        </c:ser>
        <c:ser>
          <c:idx val="2"/>
          <c:order val="2"/>
          <c:tx>
            <c:strRef>
              <c:f>'Dettagli Remi'!$D$1</c:f>
              <c:strCache>
                <c:ptCount val="1"/>
                <c:pt idx="0">
                  <c:v>Prelievi 2017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Remi'!$D$2:$D$13</c:f>
              <c:numCache>
                <c:formatCode>_-* #,##0_-;\-* #,##0_-;_-* "-"??_-;_-@_-</c:formatCode>
                <c:ptCount val="12"/>
                <c:pt idx="0">
                  <c:v>58767.25</c:v>
                </c:pt>
                <c:pt idx="1">
                  <c:v>75646</c:v>
                </c:pt>
                <c:pt idx="2">
                  <c:v>42648</c:v>
                </c:pt>
                <c:pt idx="3">
                  <c:v>15181</c:v>
                </c:pt>
                <c:pt idx="4">
                  <c:v>14976</c:v>
                </c:pt>
                <c:pt idx="5">
                  <c:v>7068</c:v>
                </c:pt>
                <c:pt idx="6">
                  <c:v>8635</c:v>
                </c:pt>
                <c:pt idx="7">
                  <c:v>9615</c:v>
                </c:pt>
                <c:pt idx="8">
                  <c:v>5032</c:v>
                </c:pt>
                <c:pt idx="9">
                  <c:v>9356</c:v>
                </c:pt>
                <c:pt idx="10">
                  <c:v>44783</c:v>
                </c:pt>
                <c:pt idx="11">
                  <c:v>49587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E-4CCF-B520-7176C9F1E788}"/>
            </c:ext>
          </c:extLst>
        </c:ser>
        <c:ser>
          <c:idx val="3"/>
          <c:order val="3"/>
          <c:tx>
            <c:strRef>
              <c:f>'Dettagli Remi'!$F$1</c:f>
              <c:strCache>
                <c:ptCount val="1"/>
                <c:pt idx="0">
                  <c:v>Prelievi previsti 2020</c:v>
                </c:pt>
              </c:strCache>
            </c:strRef>
          </c:tx>
          <c:marker>
            <c:symbol val="none"/>
          </c:marker>
          <c:cat>
            <c:strRef>
              <c:f>'Dettagli Remi'!$A$2:$A$13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Remi'!$F$2:$F$13</c:f>
              <c:numCache>
                <c:formatCode>_-* #,##0_-;\-* #,##0_-;_-* "-"??_-;_-@_-</c:formatCode>
                <c:ptCount val="12"/>
                <c:pt idx="0">
                  <c:v>54020</c:v>
                </c:pt>
                <c:pt idx="1">
                  <c:v>58275</c:v>
                </c:pt>
                <c:pt idx="2">
                  <c:v>55937</c:v>
                </c:pt>
                <c:pt idx="3">
                  <c:v>24348</c:v>
                </c:pt>
                <c:pt idx="4">
                  <c:v>11289</c:v>
                </c:pt>
                <c:pt idx="5">
                  <c:v>8893</c:v>
                </c:pt>
                <c:pt idx="6">
                  <c:v>7522</c:v>
                </c:pt>
                <c:pt idx="7">
                  <c:v>7895</c:v>
                </c:pt>
                <c:pt idx="8">
                  <c:v>7578</c:v>
                </c:pt>
                <c:pt idx="9">
                  <c:v>9043</c:v>
                </c:pt>
                <c:pt idx="10">
                  <c:v>33847</c:v>
                </c:pt>
                <c:pt idx="11">
                  <c:v>51573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2E-4CCF-B520-7176C9F1E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075952"/>
        <c:axId val="952068880"/>
      </c:lineChart>
      <c:catAx>
        <c:axId val="95207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68880"/>
        <c:crosses val="autoZero"/>
        <c:auto val="1"/>
        <c:lblAlgn val="ctr"/>
        <c:lblOffset val="100"/>
        <c:noMultiLvlLbl val="0"/>
      </c:catAx>
      <c:valAx>
        <c:axId val="9520688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95207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Remi'!$I$1</c:f>
              <c:strCache>
                <c:ptCount val="1"/>
                <c:pt idx="0">
                  <c:v>Prelievi 2015</c:v>
                </c:pt>
              </c:strCache>
            </c:strRef>
          </c:tx>
          <c:marker>
            <c:symbol val="none"/>
          </c:marker>
          <c:cat>
            <c:strRef>
              <c:f>'Dettagli Remi'!$H$2:$H$13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Remi'!$I$2:$I$13</c:f>
              <c:numCache>
                <c:formatCode>_-* #,##0_-;\-* #,##0_-;_-* "-"??_-;_-@_-</c:formatCode>
                <c:ptCount val="12"/>
                <c:pt idx="0">
                  <c:v>32695</c:v>
                </c:pt>
                <c:pt idx="1">
                  <c:v>29910</c:v>
                </c:pt>
                <c:pt idx="2">
                  <c:v>30366</c:v>
                </c:pt>
                <c:pt idx="3">
                  <c:v>8889</c:v>
                </c:pt>
                <c:pt idx="4">
                  <c:v>409</c:v>
                </c:pt>
                <c:pt idx="5">
                  <c:v>171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  <c:pt idx="10">
                  <c:v>24019</c:v>
                </c:pt>
                <c:pt idx="11">
                  <c:v>31121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89-8F54-A1F4736CFE44}"/>
            </c:ext>
          </c:extLst>
        </c:ser>
        <c:ser>
          <c:idx val="1"/>
          <c:order val="1"/>
          <c:tx>
            <c:strRef>
              <c:f>'Dettagli Remi'!$J$1</c:f>
              <c:strCache>
                <c:ptCount val="1"/>
                <c:pt idx="0">
                  <c:v>Prelievi 2016</c:v>
                </c:pt>
              </c:strCache>
            </c:strRef>
          </c:tx>
          <c:marker>
            <c:symbol val="none"/>
          </c:marker>
          <c:cat>
            <c:strRef>
              <c:f>'Dettagli Remi'!$H$2:$H$13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Remi'!$J$2:$J$13</c:f>
              <c:numCache>
                <c:formatCode>_-* #,##0_-;\-* #,##0_-;_-* "-"??_-;_-@_-</c:formatCode>
                <c:ptCount val="12"/>
                <c:pt idx="0">
                  <c:v>39953</c:v>
                </c:pt>
                <c:pt idx="1">
                  <c:v>30268</c:v>
                </c:pt>
                <c:pt idx="2">
                  <c:v>30299</c:v>
                </c:pt>
                <c:pt idx="3">
                  <c:v>1401</c:v>
                </c:pt>
                <c:pt idx="4">
                  <c:v>179</c:v>
                </c:pt>
                <c:pt idx="5">
                  <c:v>172</c:v>
                </c:pt>
                <c:pt idx="6">
                  <c:v>120</c:v>
                </c:pt>
                <c:pt idx="7">
                  <c:v>130</c:v>
                </c:pt>
                <c:pt idx="8">
                  <c:v>160</c:v>
                </c:pt>
                <c:pt idx="9">
                  <c:v>3853</c:v>
                </c:pt>
                <c:pt idx="10">
                  <c:v>19213</c:v>
                </c:pt>
                <c:pt idx="11">
                  <c:v>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89-8F54-A1F4736CFE44}"/>
            </c:ext>
          </c:extLst>
        </c:ser>
        <c:ser>
          <c:idx val="2"/>
          <c:order val="2"/>
          <c:tx>
            <c:strRef>
              <c:f>'Dettagli Remi'!$K$1</c:f>
              <c:strCache>
                <c:ptCount val="1"/>
                <c:pt idx="0">
                  <c:v>Prelievi 2017</c:v>
                </c:pt>
              </c:strCache>
            </c:strRef>
          </c:tx>
          <c:marker>
            <c:symbol val="none"/>
          </c:marker>
          <c:cat>
            <c:strRef>
              <c:f>'Dettagli Remi'!$H$2:$H$13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Remi'!$K$2:$K$13</c:f>
              <c:numCache>
                <c:formatCode>_-* #,##0_-;\-* #,##0_-;_-* "-"??_-;_-@_-</c:formatCode>
                <c:ptCount val="12"/>
                <c:pt idx="0">
                  <c:v>37266</c:v>
                </c:pt>
                <c:pt idx="1">
                  <c:v>28367</c:v>
                </c:pt>
                <c:pt idx="2">
                  <c:v>21844</c:v>
                </c:pt>
                <c:pt idx="3">
                  <c:v>1287</c:v>
                </c:pt>
                <c:pt idx="4">
                  <c:v>964</c:v>
                </c:pt>
                <c:pt idx="5">
                  <c:v>254</c:v>
                </c:pt>
                <c:pt idx="6">
                  <c:v>200</c:v>
                </c:pt>
                <c:pt idx="7">
                  <c:v>0</c:v>
                </c:pt>
                <c:pt idx="8">
                  <c:v>489</c:v>
                </c:pt>
                <c:pt idx="9">
                  <c:v>551</c:v>
                </c:pt>
                <c:pt idx="10">
                  <c:v>26498</c:v>
                </c:pt>
                <c:pt idx="11">
                  <c:v>30604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8-4E89-8F54-A1F4736CFE44}"/>
            </c:ext>
          </c:extLst>
        </c:ser>
        <c:ser>
          <c:idx val="3"/>
          <c:order val="3"/>
          <c:tx>
            <c:strRef>
              <c:f>'Dettagli Remi'!$M$1</c:f>
              <c:strCache>
                <c:ptCount val="1"/>
                <c:pt idx="0">
                  <c:v>Prelievi previsti 2020</c:v>
                </c:pt>
              </c:strCache>
            </c:strRef>
          </c:tx>
          <c:marker>
            <c:symbol val="none"/>
          </c:marker>
          <c:cat>
            <c:strRef>
              <c:f>'Dettagli Remi'!$H$2:$H$13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Remi'!$M$2:$M$13</c:f>
              <c:numCache>
                <c:formatCode>_-* #,##0_-;\-* #,##0_-;_-* "-"??_-;_-@_-</c:formatCode>
                <c:ptCount val="12"/>
                <c:pt idx="0">
                  <c:v>35661</c:v>
                </c:pt>
                <c:pt idx="1">
                  <c:v>30442</c:v>
                </c:pt>
                <c:pt idx="2">
                  <c:v>27895</c:v>
                </c:pt>
                <c:pt idx="3">
                  <c:v>5120</c:v>
                </c:pt>
                <c:pt idx="4">
                  <c:v>593</c:v>
                </c:pt>
                <c:pt idx="5">
                  <c:v>205</c:v>
                </c:pt>
                <c:pt idx="6">
                  <c:v>139</c:v>
                </c:pt>
                <c:pt idx="7">
                  <c:v>82</c:v>
                </c:pt>
                <c:pt idx="8">
                  <c:v>257</c:v>
                </c:pt>
                <c:pt idx="9">
                  <c:v>1480</c:v>
                </c:pt>
                <c:pt idx="10">
                  <c:v>23243</c:v>
                </c:pt>
                <c:pt idx="11">
                  <c:v>26460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8-4E89-8F54-A1F4736CF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076496"/>
        <c:axId val="952069424"/>
      </c:lineChart>
      <c:catAx>
        <c:axId val="95207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69424"/>
        <c:crosses val="autoZero"/>
        <c:auto val="1"/>
        <c:lblAlgn val="ctr"/>
        <c:lblOffset val="100"/>
        <c:noMultiLvlLbl val="0"/>
      </c:catAx>
      <c:valAx>
        <c:axId val="9520694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95207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Remi'!$P$1</c:f>
              <c:strCache>
                <c:ptCount val="1"/>
                <c:pt idx="0">
                  <c:v>Prelievi 2015</c:v>
                </c:pt>
              </c:strCache>
            </c:strRef>
          </c:tx>
          <c:marker>
            <c:symbol val="none"/>
          </c:marker>
          <c:cat>
            <c:strRef>
              <c:f>'Dettagli Remi'!$O$2:$O$13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Remi'!$P$2:$P$13</c:f>
              <c:numCache>
                <c:formatCode>_-* #,##0_-;\-* #,##0_-;_-* "-"??_-;_-@_-</c:formatCode>
                <c:ptCount val="12"/>
                <c:pt idx="0">
                  <c:v>31938</c:v>
                </c:pt>
                <c:pt idx="1">
                  <c:v>27544</c:v>
                </c:pt>
                <c:pt idx="2">
                  <c:v>18246</c:v>
                </c:pt>
                <c:pt idx="3">
                  <c:v>6987</c:v>
                </c:pt>
                <c:pt idx="4">
                  <c:v>414</c:v>
                </c:pt>
                <c:pt idx="5">
                  <c:v>911</c:v>
                </c:pt>
                <c:pt idx="6">
                  <c:v>1198</c:v>
                </c:pt>
                <c:pt idx="7">
                  <c:v>1346</c:v>
                </c:pt>
                <c:pt idx="8">
                  <c:v>1307</c:v>
                </c:pt>
                <c:pt idx="9">
                  <c:v>9632</c:v>
                </c:pt>
                <c:pt idx="10">
                  <c:v>19469</c:v>
                </c:pt>
                <c:pt idx="11">
                  <c:v>29573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80-413B-80BD-36E61EFA1D9F}"/>
            </c:ext>
          </c:extLst>
        </c:ser>
        <c:ser>
          <c:idx val="1"/>
          <c:order val="1"/>
          <c:tx>
            <c:strRef>
              <c:f>'Dettagli Remi'!$Q$1</c:f>
              <c:strCache>
                <c:ptCount val="1"/>
                <c:pt idx="0">
                  <c:v>Prelievi 2016</c:v>
                </c:pt>
              </c:strCache>
            </c:strRef>
          </c:tx>
          <c:marker>
            <c:symbol val="none"/>
          </c:marker>
          <c:cat>
            <c:strRef>
              <c:f>'Dettagli Remi'!$O$2:$O$13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Remi'!$Q$2:$Q$13</c:f>
              <c:numCache>
                <c:formatCode>_-* #,##0_-;\-* #,##0_-;_-* "-"??_-;_-@_-</c:formatCode>
                <c:ptCount val="12"/>
                <c:pt idx="0">
                  <c:v>35805</c:v>
                </c:pt>
                <c:pt idx="1">
                  <c:v>26731</c:v>
                </c:pt>
                <c:pt idx="2">
                  <c:v>22543</c:v>
                </c:pt>
                <c:pt idx="3">
                  <c:v>8376</c:v>
                </c:pt>
                <c:pt idx="4">
                  <c:v>3059</c:v>
                </c:pt>
                <c:pt idx="5">
                  <c:v>1773</c:v>
                </c:pt>
                <c:pt idx="6">
                  <c:v>1440</c:v>
                </c:pt>
                <c:pt idx="7">
                  <c:v>1041</c:v>
                </c:pt>
                <c:pt idx="8">
                  <c:v>1293</c:v>
                </c:pt>
                <c:pt idx="9">
                  <c:v>9788</c:v>
                </c:pt>
                <c:pt idx="10">
                  <c:v>23597</c:v>
                </c:pt>
                <c:pt idx="11">
                  <c:v>30040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0-413B-80BD-36E61EFA1D9F}"/>
            </c:ext>
          </c:extLst>
        </c:ser>
        <c:ser>
          <c:idx val="2"/>
          <c:order val="2"/>
          <c:tx>
            <c:strRef>
              <c:f>'Dettagli Remi'!$R$1</c:f>
              <c:strCache>
                <c:ptCount val="1"/>
                <c:pt idx="0">
                  <c:v>Prelievi 2017</c:v>
                </c:pt>
              </c:strCache>
            </c:strRef>
          </c:tx>
          <c:marker>
            <c:symbol val="none"/>
          </c:marker>
          <c:cat>
            <c:strRef>
              <c:f>'Dettagli Remi'!$O$2:$O$13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Remi'!$R$2:$R$13</c:f>
              <c:numCache>
                <c:formatCode>_-* #,##0_-;\-* #,##0_-;_-* "-"??_-;_-@_-</c:formatCode>
                <c:ptCount val="12"/>
                <c:pt idx="0">
                  <c:v>36636</c:v>
                </c:pt>
                <c:pt idx="1">
                  <c:v>27735</c:v>
                </c:pt>
                <c:pt idx="2">
                  <c:v>19363</c:v>
                </c:pt>
                <c:pt idx="3">
                  <c:v>6347</c:v>
                </c:pt>
                <c:pt idx="4">
                  <c:v>1755</c:v>
                </c:pt>
                <c:pt idx="5">
                  <c:v>1461</c:v>
                </c:pt>
                <c:pt idx="6">
                  <c:v>1381</c:v>
                </c:pt>
                <c:pt idx="7">
                  <c:v>1120</c:v>
                </c:pt>
                <c:pt idx="8">
                  <c:v>2224</c:v>
                </c:pt>
                <c:pt idx="9">
                  <c:v>5866</c:v>
                </c:pt>
                <c:pt idx="10">
                  <c:v>22765</c:v>
                </c:pt>
                <c:pt idx="11">
                  <c:v>33481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80-413B-80BD-36E61EFA1D9F}"/>
            </c:ext>
          </c:extLst>
        </c:ser>
        <c:ser>
          <c:idx val="3"/>
          <c:order val="3"/>
          <c:tx>
            <c:strRef>
              <c:f>'Dettagli Remi'!$T$1</c:f>
              <c:strCache>
                <c:ptCount val="1"/>
                <c:pt idx="0">
                  <c:v>Prelievi previsti 2020</c:v>
                </c:pt>
              </c:strCache>
            </c:strRef>
          </c:tx>
          <c:marker>
            <c:symbol val="none"/>
          </c:marker>
          <c:cat>
            <c:strRef>
              <c:f>'Dettagli Remi'!$O$2:$O$13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Remi'!$T$2:$T$13</c:f>
              <c:numCache>
                <c:formatCode>_-* #,##0_-;\-* #,##0_-;_-* "-"??_-;_-@_-</c:formatCode>
                <c:ptCount val="12"/>
                <c:pt idx="0">
                  <c:v>34524</c:v>
                </c:pt>
                <c:pt idx="1">
                  <c:v>28319</c:v>
                </c:pt>
                <c:pt idx="2">
                  <c:v>23390</c:v>
                </c:pt>
                <c:pt idx="3">
                  <c:v>8420</c:v>
                </c:pt>
                <c:pt idx="4">
                  <c:v>1867</c:v>
                </c:pt>
                <c:pt idx="5">
                  <c:v>1520</c:v>
                </c:pt>
                <c:pt idx="6">
                  <c:v>1481</c:v>
                </c:pt>
                <c:pt idx="7">
                  <c:v>1353</c:v>
                </c:pt>
                <c:pt idx="8">
                  <c:v>1758</c:v>
                </c:pt>
                <c:pt idx="9">
                  <c:v>8429</c:v>
                </c:pt>
                <c:pt idx="10">
                  <c:v>21944</c:v>
                </c:pt>
                <c:pt idx="11">
                  <c:v>31031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80-413B-80BD-36E61EFA1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061264"/>
        <c:axId val="952062896"/>
      </c:lineChart>
      <c:catAx>
        <c:axId val="95206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62896"/>
        <c:crosses val="autoZero"/>
        <c:auto val="1"/>
        <c:lblAlgn val="ctr"/>
        <c:lblOffset val="100"/>
        <c:noMultiLvlLbl val="0"/>
      </c:catAx>
      <c:valAx>
        <c:axId val="9520628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95206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Remi'!$W$1</c:f>
              <c:strCache>
                <c:ptCount val="1"/>
                <c:pt idx="0">
                  <c:v>Prelievi 2015</c:v>
                </c:pt>
              </c:strCache>
            </c:strRef>
          </c:tx>
          <c:marker>
            <c:symbol val="none"/>
          </c:marker>
          <c:cat>
            <c:strRef>
              <c:f>'Dettagli Remi'!$V$2:$V$13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Remi'!$W$2:$W$13</c:f>
              <c:numCache>
                <c:formatCode>_-* #,##0_-;\-* #,##0_-;_-* "-"??_-;_-@_-</c:formatCode>
                <c:ptCount val="12"/>
                <c:pt idx="0">
                  <c:v>15428</c:v>
                </c:pt>
                <c:pt idx="1">
                  <c:v>15093</c:v>
                </c:pt>
                <c:pt idx="2">
                  <c:v>8911</c:v>
                </c:pt>
                <c:pt idx="3">
                  <c:v>3028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2958</c:v>
                </c:pt>
                <c:pt idx="10">
                  <c:v>9189</c:v>
                </c:pt>
                <c:pt idx="11">
                  <c:v>15475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C-42AA-897C-CAE577C0CEE8}"/>
            </c:ext>
          </c:extLst>
        </c:ser>
        <c:ser>
          <c:idx val="1"/>
          <c:order val="1"/>
          <c:tx>
            <c:strRef>
              <c:f>'Dettagli Remi'!$X$1</c:f>
              <c:strCache>
                <c:ptCount val="1"/>
                <c:pt idx="0">
                  <c:v>Prelievi 2016</c:v>
                </c:pt>
              </c:strCache>
            </c:strRef>
          </c:tx>
          <c:marker>
            <c:symbol val="none"/>
          </c:marker>
          <c:cat>
            <c:strRef>
              <c:f>'Dettagli Remi'!$V$2:$V$13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Remi'!$X$2:$X$13</c:f>
              <c:numCache>
                <c:formatCode>_-* #,##0_-;\-* #,##0_-;_-* "-"??_-;_-@_-</c:formatCode>
                <c:ptCount val="12"/>
                <c:pt idx="0">
                  <c:v>16422</c:v>
                </c:pt>
                <c:pt idx="1">
                  <c:v>12538</c:v>
                </c:pt>
                <c:pt idx="2">
                  <c:v>9849</c:v>
                </c:pt>
                <c:pt idx="3">
                  <c:v>1954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5123</c:v>
                </c:pt>
                <c:pt idx="10">
                  <c:v>10940</c:v>
                </c:pt>
                <c:pt idx="11">
                  <c:v>15773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C-42AA-897C-CAE577C0CEE8}"/>
            </c:ext>
          </c:extLst>
        </c:ser>
        <c:ser>
          <c:idx val="2"/>
          <c:order val="2"/>
          <c:tx>
            <c:strRef>
              <c:f>'Dettagli Remi'!$Y$1</c:f>
              <c:strCache>
                <c:ptCount val="1"/>
                <c:pt idx="0">
                  <c:v>Prelievi 2017</c:v>
                </c:pt>
              </c:strCache>
            </c:strRef>
          </c:tx>
          <c:marker>
            <c:symbol val="none"/>
          </c:marker>
          <c:cat>
            <c:strRef>
              <c:f>'Dettagli Remi'!$V$2:$V$13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Remi'!$Y$2:$Y$13</c:f>
              <c:numCache>
                <c:formatCode>_-* #,##0_-;\-* #,##0_-;_-* "-"??_-;_-@_-</c:formatCode>
                <c:ptCount val="12"/>
                <c:pt idx="0">
                  <c:v>18446</c:v>
                </c:pt>
                <c:pt idx="1">
                  <c:v>12414</c:v>
                </c:pt>
                <c:pt idx="2">
                  <c:v>6399</c:v>
                </c:pt>
                <c:pt idx="3">
                  <c:v>1712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12434</c:v>
                </c:pt>
                <c:pt idx="11">
                  <c:v>13061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C-42AA-897C-CAE577C0CEE8}"/>
            </c:ext>
          </c:extLst>
        </c:ser>
        <c:ser>
          <c:idx val="3"/>
          <c:order val="3"/>
          <c:tx>
            <c:strRef>
              <c:f>'Dettagli Remi'!$AA$1</c:f>
              <c:strCache>
                <c:ptCount val="1"/>
                <c:pt idx="0">
                  <c:v>Prelievi previsti 2020</c:v>
                </c:pt>
              </c:strCache>
            </c:strRef>
          </c:tx>
          <c:marker>
            <c:symbol val="none"/>
          </c:marker>
          <c:cat>
            <c:strRef>
              <c:f>'Dettagli Remi'!$V$2:$V$13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Remi'!$AA$2:$AA$13</c:f>
              <c:numCache>
                <c:formatCode>_-* #,##0_-;\-* #,##0_-;_-* "-"??_-;_-@_-</c:formatCode>
                <c:ptCount val="12"/>
                <c:pt idx="0">
                  <c:v>16723</c:v>
                </c:pt>
                <c:pt idx="1">
                  <c:v>13774</c:v>
                </c:pt>
                <c:pt idx="2">
                  <c:v>9567</c:v>
                </c:pt>
                <c:pt idx="3">
                  <c:v>2632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2020</c:v>
                </c:pt>
                <c:pt idx="10">
                  <c:v>10854</c:v>
                </c:pt>
                <c:pt idx="11">
                  <c:v>14770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C-42AA-897C-CAE577C0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063984"/>
        <c:axId val="952067248"/>
      </c:lineChart>
      <c:catAx>
        <c:axId val="95206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67248"/>
        <c:crosses val="autoZero"/>
        <c:auto val="1"/>
        <c:lblAlgn val="ctr"/>
        <c:lblOffset val="100"/>
        <c:noMultiLvlLbl val="0"/>
      </c:catAx>
      <c:valAx>
        <c:axId val="9520672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95206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625929</xdr:colOff>
      <xdr:row>22</xdr:row>
      <xdr:rowOff>43543</xdr:rowOff>
    </xdr:from>
    <xdr:to>
      <xdr:col>30</xdr:col>
      <xdr:colOff>27214</xdr:colOff>
      <xdr:row>36</xdr:row>
      <xdr:rowOff>119743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0</xdr:colOff>
      <xdr:row>18</xdr:row>
      <xdr:rowOff>217714</xdr:rowOff>
    </xdr:from>
    <xdr:to>
      <xdr:col>30</xdr:col>
      <xdr:colOff>60031</xdr:colOff>
      <xdr:row>20</xdr:row>
      <xdr:rowOff>95251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2857" y="3646714"/>
          <a:ext cx="3483429" cy="65314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53788</xdr:colOff>
      <xdr:row>21</xdr:row>
      <xdr:rowOff>40342</xdr:rowOff>
    </xdr:from>
    <xdr:to>
      <xdr:col>6</xdr:col>
      <xdr:colOff>0</xdr:colOff>
      <xdr:row>35</xdr:row>
      <xdr:rowOff>147918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26894</xdr:colOff>
      <xdr:row>21</xdr:row>
      <xdr:rowOff>147918</xdr:rowOff>
    </xdr:from>
    <xdr:to>
      <xdr:col>12</xdr:col>
      <xdr:colOff>1326776</xdr:colOff>
      <xdr:row>36</xdr:row>
      <xdr:rowOff>67235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17931</xdr:colOff>
      <xdr:row>21</xdr:row>
      <xdr:rowOff>165848</xdr:rowOff>
    </xdr:from>
    <xdr:to>
      <xdr:col>19</xdr:col>
      <xdr:colOff>1326777</xdr:colOff>
      <xdr:row>36</xdr:row>
      <xdr:rowOff>85165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17929</xdr:colOff>
      <xdr:row>22</xdr:row>
      <xdr:rowOff>13446</xdr:rowOff>
    </xdr:from>
    <xdr:to>
      <xdr:col>27</xdr:col>
      <xdr:colOff>71717</xdr:colOff>
      <xdr:row>36</xdr:row>
      <xdr:rowOff>121022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e.ruggeri@mercatimilano.it" TargetMode="External"/><Relationship Id="rId3" Type="http://schemas.openxmlformats.org/officeDocument/2006/relationships/hyperlink" Target="mailto:m.caldari@agroalimroma.it" TargetMode="External"/><Relationship Id="rId7" Type="http://schemas.openxmlformats.org/officeDocument/2006/relationships/hyperlink" Target="mailto:protocollo@mercatimilano.telecompec.it" TargetMode="External"/><Relationship Id="rId2" Type="http://schemas.openxmlformats.org/officeDocument/2006/relationships/hyperlink" Target="mailto:uff.tecnico@veronamercato.it" TargetMode="External"/><Relationship Id="rId1" Type="http://schemas.openxmlformats.org/officeDocument/2006/relationships/hyperlink" Target="mailto:amministrazione@veronamercato.it" TargetMode="External"/><Relationship Id="rId6" Type="http://schemas.openxmlformats.org/officeDocument/2006/relationships/hyperlink" Target="mailto:donella.fantechi@mercafir.i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orenzo.rocchi@mercafir.it" TargetMode="External"/><Relationship Id="rId10" Type="http://schemas.openxmlformats.org/officeDocument/2006/relationships/hyperlink" Target="mailto:uff.tecnico@veronamercato.it" TargetMode="External"/><Relationship Id="rId4" Type="http://schemas.openxmlformats.org/officeDocument/2006/relationships/hyperlink" Target="mailto:n.duro@agroalimroma.it" TargetMode="External"/><Relationship Id="rId9" Type="http://schemas.openxmlformats.org/officeDocument/2006/relationships/hyperlink" Target="mailto:amministrazione@veronamercato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N65457"/>
  <sheetViews>
    <sheetView tabSelected="1" zoomScaleNormal="100" workbookViewId="0">
      <selection activeCell="D26" sqref="D26"/>
    </sheetView>
  </sheetViews>
  <sheetFormatPr defaultColWidth="19.25" defaultRowHeight="15"/>
  <cols>
    <col min="1" max="1" width="25.375" style="1" bestFit="1" customWidth="1"/>
    <col min="2" max="2" width="33.75" style="64" customWidth="1"/>
    <col min="3" max="3" width="34.75" style="1" customWidth="1"/>
    <col min="4" max="4" width="33.75" style="1" customWidth="1"/>
    <col min="5" max="5" width="29.25" style="1" bestFit="1" customWidth="1"/>
    <col min="6" max="7" width="37.5" style="1" bestFit="1" customWidth="1"/>
    <col min="8" max="8" width="34.625" style="1" customWidth="1"/>
    <col min="9" max="12" width="20.375" style="1" bestFit="1" customWidth="1"/>
    <col min="13" max="13" width="37.5" style="1" bestFit="1" customWidth="1"/>
    <col min="14" max="14" width="17.875" style="1" bestFit="1" customWidth="1"/>
    <col min="15" max="19" width="20.375" style="1" bestFit="1" customWidth="1"/>
    <col min="20" max="21" width="37.5" style="1" bestFit="1" customWidth="1"/>
    <col min="22" max="22" width="20.375" style="1" bestFit="1" customWidth="1"/>
    <col min="23" max="25" width="21.25" style="1" bestFit="1" customWidth="1"/>
    <col min="26" max="32" width="21.5" style="1" bestFit="1" customWidth="1"/>
    <col min="33" max="1002" width="19.25" style="1"/>
  </cols>
  <sheetData>
    <row r="1" spans="1:1002" ht="15" customHeight="1">
      <c r="A1" s="15" t="s">
        <v>46</v>
      </c>
      <c r="B1" s="94" t="s">
        <v>296</v>
      </c>
      <c r="C1" s="94" t="s">
        <v>297</v>
      </c>
      <c r="D1" s="94" t="s">
        <v>298</v>
      </c>
      <c r="E1" s="87">
        <v>27</v>
      </c>
      <c r="ALI1"/>
      <c r="ALJ1"/>
      <c r="ALK1"/>
      <c r="ALL1"/>
      <c r="ALM1"/>
      <c r="ALN1"/>
    </row>
    <row r="2" spans="1:1002" ht="15" customHeight="1">
      <c r="A2" s="13" t="s">
        <v>0</v>
      </c>
      <c r="B2" s="65" t="s">
        <v>147</v>
      </c>
      <c r="C2" s="89" t="s">
        <v>254</v>
      </c>
      <c r="D2" s="89" t="s">
        <v>255</v>
      </c>
      <c r="E2" s="89" t="s">
        <v>284</v>
      </c>
      <c r="ALI2"/>
      <c r="ALJ2"/>
      <c r="ALK2"/>
      <c r="ALL2"/>
      <c r="ALM2"/>
      <c r="ALN2"/>
    </row>
    <row r="3" spans="1:1002" ht="15" customHeight="1">
      <c r="A3" s="13" t="s">
        <v>47</v>
      </c>
      <c r="B3" s="88" t="s">
        <v>150</v>
      </c>
      <c r="C3" s="88" t="s">
        <v>151</v>
      </c>
      <c r="D3" s="88" t="s">
        <v>152</v>
      </c>
      <c r="E3" s="88" t="s">
        <v>285</v>
      </c>
      <c r="ALI3"/>
      <c r="ALJ3"/>
      <c r="ALK3"/>
      <c r="ALL3"/>
      <c r="ALM3"/>
      <c r="ALN3"/>
    </row>
    <row r="4" spans="1:1002" ht="15" customHeight="1">
      <c r="A4" s="14" t="s">
        <v>1</v>
      </c>
      <c r="B4" s="88" t="s">
        <v>150</v>
      </c>
      <c r="C4" s="88" t="s">
        <v>151</v>
      </c>
      <c r="D4" s="88" t="s">
        <v>152</v>
      </c>
      <c r="E4" s="88" t="s">
        <v>285</v>
      </c>
      <c r="ALI4"/>
      <c r="ALJ4"/>
      <c r="ALK4"/>
      <c r="ALL4"/>
      <c r="ALM4"/>
      <c r="ALN4"/>
    </row>
    <row r="5" spans="1:1002" ht="15" customHeight="1">
      <c r="A5" s="13" t="s">
        <v>2</v>
      </c>
      <c r="B5" s="89" t="s">
        <v>153</v>
      </c>
      <c r="C5" s="89" t="s">
        <v>249</v>
      </c>
      <c r="D5" s="89" t="s">
        <v>256</v>
      </c>
      <c r="E5" s="89" t="s">
        <v>279</v>
      </c>
      <c r="ALI5"/>
      <c r="ALJ5"/>
      <c r="ALK5"/>
      <c r="ALL5"/>
      <c r="ALM5"/>
      <c r="ALN5"/>
    </row>
    <row r="6" spans="1:1002" ht="15" customHeight="1">
      <c r="A6" s="13" t="s">
        <v>3</v>
      </c>
      <c r="B6" s="89" t="s">
        <v>156</v>
      </c>
      <c r="C6" s="89" t="s">
        <v>157</v>
      </c>
      <c r="D6" s="89" t="s">
        <v>158</v>
      </c>
      <c r="E6" s="89" t="s">
        <v>280</v>
      </c>
      <c r="ALI6"/>
      <c r="ALJ6"/>
      <c r="ALK6"/>
      <c r="ALL6"/>
      <c r="ALM6"/>
      <c r="ALN6"/>
    </row>
    <row r="7" spans="1:1002" ht="15" customHeight="1">
      <c r="A7" s="13" t="s">
        <v>4</v>
      </c>
      <c r="B7" s="90" t="s">
        <v>159</v>
      </c>
      <c r="C7" s="90">
        <v>50127</v>
      </c>
      <c r="D7" s="90">
        <v>20137</v>
      </c>
      <c r="E7" s="90">
        <v>37137</v>
      </c>
      <c r="ALI7"/>
      <c r="ALJ7"/>
      <c r="ALK7"/>
      <c r="ALL7"/>
      <c r="ALM7"/>
      <c r="ALN7"/>
    </row>
    <row r="8" spans="1:1002" ht="15" customHeight="1">
      <c r="A8" s="13" t="s">
        <v>5</v>
      </c>
      <c r="B8" s="89" t="s">
        <v>302</v>
      </c>
      <c r="C8" s="89" t="s">
        <v>157</v>
      </c>
      <c r="D8" s="89" t="s">
        <v>158</v>
      </c>
      <c r="E8" s="89" t="s">
        <v>280</v>
      </c>
      <c r="ALI8"/>
      <c r="ALJ8"/>
      <c r="ALK8"/>
      <c r="ALL8"/>
      <c r="ALM8"/>
      <c r="ALN8"/>
    </row>
    <row r="9" spans="1:1002" ht="15" customHeight="1">
      <c r="A9" s="13" t="s">
        <v>6</v>
      </c>
      <c r="B9" s="89" t="s">
        <v>153</v>
      </c>
      <c r="C9" s="89" t="s">
        <v>249</v>
      </c>
      <c r="D9" s="89" t="s">
        <v>256</v>
      </c>
      <c r="E9" s="89" t="s">
        <v>279</v>
      </c>
      <c r="ALI9"/>
      <c r="ALJ9"/>
      <c r="ALK9"/>
      <c r="ALL9"/>
      <c r="ALM9"/>
      <c r="ALN9"/>
    </row>
    <row r="10" spans="1:1002" ht="15" customHeight="1">
      <c r="A10" s="13" t="s">
        <v>7</v>
      </c>
      <c r="B10" s="89" t="s">
        <v>156</v>
      </c>
      <c r="C10" s="89" t="s">
        <v>157</v>
      </c>
      <c r="D10" s="89" t="s">
        <v>158</v>
      </c>
      <c r="E10" s="89" t="s">
        <v>280</v>
      </c>
      <c r="ALI10"/>
      <c r="ALJ10"/>
      <c r="ALK10"/>
      <c r="ALL10"/>
      <c r="ALM10"/>
      <c r="ALN10"/>
    </row>
    <row r="11" spans="1:1002" ht="15" customHeight="1">
      <c r="A11" s="13" t="s">
        <v>8</v>
      </c>
      <c r="B11" s="90" t="s">
        <v>159</v>
      </c>
      <c r="C11" s="90">
        <v>50127</v>
      </c>
      <c r="D11" s="90">
        <v>20137</v>
      </c>
      <c r="E11" s="90">
        <v>37137</v>
      </c>
      <c r="ALI11"/>
      <c r="ALJ11"/>
      <c r="ALK11"/>
      <c r="ALL11"/>
      <c r="ALM11"/>
      <c r="ALN11"/>
    </row>
    <row r="12" spans="1:1002" ht="15" customHeight="1">
      <c r="A12" s="13" t="s">
        <v>9</v>
      </c>
      <c r="B12" s="89" t="s">
        <v>302</v>
      </c>
      <c r="C12" s="89" t="s">
        <v>157</v>
      </c>
      <c r="D12" s="89" t="s">
        <v>158</v>
      </c>
      <c r="E12" s="89" t="s">
        <v>280</v>
      </c>
      <c r="ALI12"/>
      <c r="ALJ12"/>
      <c r="ALK12"/>
      <c r="ALL12"/>
      <c r="ALM12"/>
      <c r="ALN12"/>
    </row>
    <row r="13" spans="1:1002" ht="15" customHeight="1">
      <c r="A13" s="13" t="s">
        <v>48</v>
      </c>
      <c r="B13" s="91" t="s">
        <v>260</v>
      </c>
      <c r="C13" s="91" t="s">
        <v>250</v>
      </c>
      <c r="D13" s="91" t="s">
        <v>257</v>
      </c>
      <c r="E13" s="91" t="s">
        <v>286</v>
      </c>
      <c r="ALI13"/>
      <c r="ALJ13"/>
      <c r="ALK13"/>
      <c r="ALL13"/>
      <c r="ALM13"/>
      <c r="ALN13"/>
    </row>
    <row r="14" spans="1:1002" ht="15" customHeight="1">
      <c r="A14" s="13" t="s">
        <v>49</v>
      </c>
      <c r="B14" s="90" t="s">
        <v>303</v>
      </c>
      <c r="C14" s="90" t="s">
        <v>305</v>
      </c>
      <c r="D14" s="89" t="s">
        <v>307</v>
      </c>
      <c r="E14" s="90" t="s">
        <v>287</v>
      </c>
      <c r="ALI14"/>
      <c r="ALJ14"/>
      <c r="ALK14"/>
      <c r="ALL14"/>
      <c r="ALM14"/>
      <c r="ALN14"/>
    </row>
    <row r="15" spans="1:1002" ht="15" customHeight="1">
      <c r="A15" s="13" t="s">
        <v>10</v>
      </c>
      <c r="B15" s="91" t="s">
        <v>261</v>
      </c>
      <c r="C15" s="91" t="s">
        <v>251</v>
      </c>
      <c r="D15" s="91" t="s">
        <v>308</v>
      </c>
      <c r="E15" s="91" t="s">
        <v>288</v>
      </c>
      <c r="ALI15"/>
      <c r="ALJ15"/>
      <c r="ALK15"/>
      <c r="ALL15"/>
      <c r="ALM15"/>
      <c r="ALN15"/>
    </row>
    <row r="16" spans="1:1002" ht="15" customHeight="1">
      <c r="A16" s="13" t="s">
        <v>11</v>
      </c>
      <c r="B16" s="88" t="s">
        <v>262</v>
      </c>
      <c r="C16" s="88" t="s">
        <v>252</v>
      </c>
      <c r="D16" s="74" t="s">
        <v>258</v>
      </c>
      <c r="E16" s="88" t="s">
        <v>289</v>
      </c>
      <c r="ALI16"/>
      <c r="ALJ16"/>
      <c r="ALK16"/>
      <c r="ALL16"/>
      <c r="ALM16"/>
      <c r="ALN16"/>
    </row>
    <row r="17" spans="1:1002" ht="15" customHeight="1">
      <c r="A17" s="13" t="s">
        <v>12</v>
      </c>
      <c r="B17" s="88" t="s">
        <v>263</v>
      </c>
      <c r="C17" s="88" t="s">
        <v>253</v>
      </c>
      <c r="D17" s="74" t="s">
        <v>259</v>
      </c>
      <c r="E17" s="88" t="s">
        <v>290</v>
      </c>
      <c r="ALI17"/>
      <c r="ALJ17"/>
      <c r="ALK17"/>
      <c r="ALL17"/>
      <c r="ALM17"/>
      <c r="ALN17"/>
    </row>
    <row r="18" spans="1:1002" ht="15" customHeight="1">
      <c r="A18" s="13" t="s">
        <v>50</v>
      </c>
      <c r="B18" s="89" t="s">
        <v>304</v>
      </c>
      <c r="C18" s="89" t="s">
        <v>306</v>
      </c>
      <c r="D18" s="89" t="s">
        <v>309</v>
      </c>
      <c r="E18" s="89" t="s">
        <v>310</v>
      </c>
      <c r="ALI18"/>
      <c r="ALJ18"/>
      <c r="ALK18"/>
      <c r="ALL18"/>
      <c r="ALM18"/>
      <c r="ALN18"/>
    </row>
    <row r="19" spans="1:1002" ht="15" customHeight="1">
      <c r="ALI19"/>
      <c r="ALJ19"/>
      <c r="ALK19"/>
      <c r="ALL19"/>
      <c r="ALM19"/>
      <c r="ALN19"/>
    </row>
    <row r="20" spans="1:1002" ht="15" customHeight="1"/>
    <row r="21" spans="1:1002" ht="15" customHeight="1"/>
    <row r="22" spans="1:1002" ht="15" customHeight="1">
      <c r="A22" s="64"/>
      <c r="B22" s="1"/>
      <c r="ALM22"/>
      <c r="ALN22"/>
    </row>
    <row r="23" spans="1:1002" ht="15" customHeight="1">
      <c r="A23" s="64"/>
      <c r="B23" s="1"/>
      <c r="ALM23"/>
      <c r="ALN23"/>
    </row>
    <row r="24" spans="1:1002" ht="15" customHeight="1">
      <c r="A24" s="64"/>
      <c r="B24" s="1"/>
      <c r="ALM24"/>
      <c r="ALN24"/>
    </row>
    <row r="25" spans="1:1002" ht="15" customHeight="1">
      <c r="A25" s="64"/>
      <c r="B25" s="1"/>
      <c r="ALM25"/>
      <c r="ALN25"/>
    </row>
    <row r="26" spans="1:1002" ht="15" customHeight="1">
      <c r="A26" s="64"/>
      <c r="B26" s="1"/>
      <c r="ALM26"/>
      <c r="ALN26"/>
    </row>
    <row r="27" spans="1:1002" ht="15" customHeight="1">
      <c r="A27" s="64"/>
      <c r="B27" s="1"/>
      <c r="ALM27"/>
      <c r="ALN27"/>
    </row>
    <row r="28" spans="1:1002" ht="15" customHeight="1">
      <c r="A28" s="64"/>
      <c r="B28" s="1"/>
      <c r="ALM28"/>
      <c r="ALN28"/>
    </row>
    <row r="29" spans="1:1002" ht="15" customHeight="1">
      <c r="A29" s="64"/>
      <c r="B29" s="1"/>
      <c r="ALM29"/>
      <c r="ALN29"/>
    </row>
    <row r="30" spans="1:1002" ht="15" customHeight="1">
      <c r="A30" s="64"/>
      <c r="B30" s="1"/>
      <c r="ALM30"/>
      <c r="ALN30"/>
    </row>
    <row r="31" spans="1:1002" ht="15" customHeight="1">
      <c r="A31" s="64"/>
      <c r="B31" s="1"/>
      <c r="ALM31"/>
      <c r="ALN31"/>
    </row>
    <row r="32" spans="1:1002" ht="15" customHeight="1">
      <c r="A32" s="64"/>
      <c r="B32" s="1"/>
      <c r="ALM32"/>
      <c r="ALN32"/>
    </row>
    <row r="33" spans="1:1002" ht="15" customHeight="1">
      <c r="A33" s="64"/>
      <c r="B33" s="1"/>
      <c r="ALM33"/>
      <c r="ALN33"/>
    </row>
    <row r="34" spans="1:1002" ht="15" customHeight="1">
      <c r="A34" s="64"/>
      <c r="B34" s="1"/>
      <c r="ALM34"/>
      <c r="ALN34"/>
    </row>
    <row r="35" spans="1:1002" ht="15" customHeight="1">
      <c r="A35" s="64"/>
      <c r="B35" s="1"/>
      <c r="ALM35"/>
      <c r="ALN35"/>
    </row>
    <row r="36" spans="1:1002" ht="15" customHeight="1">
      <c r="A36" s="64"/>
      <c r="B36" s="1"/>
      <c r="ALM36"/>
      <c r="ALN36"/>
    </row>
    <row r="37" spans="1:1002" ht="15" customHeight="1">
      <c r="A37" s="64"/>
      <c r="B37" s="1"/>
      <c r="ALM37"/>
      <c r="ALN37"/>
    </row>
    <row r="38" spans="1:1002" ht="15" customHeight="1">
      <c r="A38" s="64"/>
      <c r="B38" s="1"/>
      <c r="ALM38"/>
      <c r="ALN38"/>
    </row>
    <row r="39" spans="1:1002" ht="15" customHeight="1">
      <c r="A39" s="64"/>
      <c r="B39" s="1"/>
      <c r="ALM39"/>
      <c r="ALN39"/>
    </row>
    <row r="40" spans="1:1002" ht="15" customHeight="1"/>
    <row r="41" spans="1:1002" ht="15" customHeight="1"/>
    <row r="42" spans="1:1002" ht="15" customHeight="1"/>
    <row r="43" spans="1:1002" ht="15" customHeight="1"/>
    <row r="44" spans="1:1002" ht="15" customHeight="1"/>
    <row r="45" spans="1:1002" ht="15" customHeight="1"/>
    <row r="46" spans="1:1002" ht="15" customHeight="1"/>
    <row r="47" spans="1:1002" ht="15" customHeight="1"/>
    <row r="48" spans="1:100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</sheetData>
  <hyperlinks>
    <hyperlink ref="C33" r:id="rId1" display="amministrazione@veronamercato.it" xr:uid="{00000000-0004-0000-0000-000000000000}"/>
    <hyperlink ref="C35" r:id="rId2" display="uff.tecnico@veronamercato.it" xr:uid="{00000000-0004-0000-0000-000001000000}"/>
    <hyperlink ref="B13" r:id="rId3" xr:uid="{00000000-0004-0000-0000-000002000000}"/>
    <hyperlink ref="B15" r:id="rId4" xr:uid="{00000000-0004-0000-0000-000003000000}"/>
    <hyperlink ref="C13" r:id="rId5" xr:uid="{00000000-0004-0000-0000-000004000000}"/>
    <hyperlink ref="C15" r:id="rId6" xr:uid="{00000000-0004-0000-0000-000005000000}"/>
    <hyperlink ref="D13" r:id="rId7" xr:uid="{00000000-0004-0000-0000-000006000000}"/>
    <hyperlink ref="D15" r:id="rId8" xr:uid="{00000000-0004-0000-0000-000007000000}"/>
    <hyperlink ref="E13" r:id="rId9" xr:uid="{00000000-0004-0000-0000-000008000000}"/>
    <hyperlink ref="E15" r:id="rId10" xr:uid="{00000000-0004-0000-0000-000009000000}"/>
  </hyperlinks>
  <pageMargins left="0.7" right="0.7" top="1.1437007874015748" bottom="1.1437007874015748" header="0.75" footer="0.75"/>
  <pageSetup paperSize="9" fitToWidth="0" fitToHeight="0" orientation="portrait" verticalDpi="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65533"/>
  <sheetViews>
    <sheetView topLeftCell="C1" zoomScale="85" zoomScaleNormal="85" workbookViewId="0">
      <selection activeCell="F11" sqref="F11"/>
    </sheetView>
  </sheetViews>
  <sheetFormatPr defaultRowHeight="15"/>
  <cols>
    <col min="1" max="1" width="21.625" style="1" bestFit="1" customWidth="1"/>
    <col min="2" max="3" width="14.875" style="1" bestFit="1" customWidth="1"/>
    <col min="4" max="5" width="14.875" style="1" customWidth="1"/>
    <col min="6" max="6" width="20.875" style="1" bestFit="1" customWidth="1"/>
    <col min="7" max="7" width="8.625" customWidth="1"/>
    <col min="8" max="8" width="22.125" bestFit="1" customWidth="1"/>
    <col min="9" max="10" width="11.125" bestFit="1" customWidth="1"/>
    <col min="11" max="12" width="11.125" style="33" customWidth="1"/>
    <col min="13" max="13" width="17.5" bestFit="1" customWidth="1"/>
    <col min="14" max="14" width="8.625" customWidth="1"/>
    <col min="15" max="15" width="22.125" bestFit="1" customWidth="1"/>
    <col min="16" max="17" width="11.125" bestFit="1" customWidth="1"/>
    <col min="18" max="19" width="11.125" style="33" customWidth="1"/>
    <col min="20" max="20" width="17.5" bestFit="1" customWidth="1"/>
    <col min="21" max="21" width="8.625" customWidth="1"/>
    <col min="22" max="22" width="23.75" bestFit="1" customWidth="1"/>
    <col min="23" max="24" width="11" bestFit="1" customWidth="1"/>
    <col min="25" max="26" width="11" style="33" customWidth="1"/>
    <col min="27" max="27" width="17.625" bestFit="1" customWidth="1"/>
    <col min="28" max="28" width="8.625" customWidth="1"/>
    <col min="29" max="29" width="22.125" bestFit="1" customWidth="1"/>
    <col min="30" max="30" width="22.75" bestFit="1" customWidth="1"/>
    <col min="31" max="39" width="8.625" customWidth="1"/>
    <col min="40" max="1015" width="8.625" style="1" customWidth="1"/>
  </cols>
  <sheetData>
    <row r="1" spans="1:39" s="5" customFormat="1" ht="15" customHeight="1">
      <c r="A1" s="4" t="s">
        <v>76</v>
      </c>
      <c r="B1" s="4" t="s">
        <v>246</v>
      </c>
      <c r="C1" s="4" t="s">
        <v>292</v>
      </c>
      <c r="D1" s="4" t="s">
        <v>294</v>
      </c>
      <c r="E1" s="4" t="s">
        <v>299</v>
      </c>
      <c r="F1" s="4" t="s">
        <v>300</v>
      </c>
      <c r="G1"/>
      <c r="H1" s="4" t="s">
        <v>76</v>
      </c>
      <c r="I1" s="4" t="str">
        <f>B1</f>
        <v>Prelievi 2015</v>
      </c>
      <c r="J1" s="4" t="str">
        <f>C1</f>
        <v>Prelievi 2016</v>
      </c>
      <c r="K1" s="4" t="str">
        <f>D1</f>
        <v>Prelievi 2017</v>
      </c>
      <c r="L1" s="4" t="str">
        <f>E1</f>
        <v>Prelievi 2018</v>
      </c>
      <c r="M1" s="4" t="str">
        <f>F1</f>
        <v>Prelievi previsti 2020</v>
      </c>
      <c r="N1"/>
      <c r="O1" s="4" t="s">
        <v>76</v>
      </c>
      <c r="P1" s="4" t="str">
        <f>I1</f>
        <v>Prelievi 2015</v>
      </c>
      <c r="Q1" s="4" t="str">
        <f>J1</f>
        <v>Prelievi 2016</v>
      </c>
      <c r="R1" s="4" t="str">
        <f>K1</f>
        <v>Prelievi 2017</v>
      </c>
      <c r="S1" s="4" t="str">
        <f>L1</f>
        <v>Prelievi 2018</v>
      </c>
      <c r="T1" s="4" t="str">
        <f>M1</f>
        <v>Prelievi previsti 2020</v>
      </c>
      <c r="U1"/>
      <c r="V1" s="4" t="s">
        <v>76</v>
      </c>
      <c r="W1" s="4" t="str">
        <f>P1</f>
        <v>Prelievi 2015</v>
      </c>
      <c r="X1" s="4" t="str">
        <f>Q1</f>
        <v>Prelievi 2016</v>
      </c>
      <c r="Y1" s="4" t="str">
        <f>R1</f>
        <v>Prelievi 2017</v>
      </c>
      <c r="Z1" s="4" t="str">
        <f>S1</f>
        <v>Prelievi 2018</v>
      </c>
      <c r="AA1" s="4" t="str">
        <f>T1</f>
        <v>Prelievi previsti 2020</v>
      </c>
      <c r="AB1"/>
      <c r="AC1" s="4" t="s">
        <v>76</v>
      </c>
      <c r="AD1" s="4" t="str">
        <f>AA1</f>
        <v>Prelievi previsti 2020</v>
      </c>
      <c r="AE1"/>
      <c r="AF1"/>
      <c r="AG1"/>
      <c r="AH1"/>
      <c r="AI1"/>
      <c r="AJ1"/>
      <c r="AK1"/>
      <c r="AL1"/>
      <c r="AM1"/>
    </row>
    <row r="2" spans="1:39" ht="15" customHeight="1">
      <c r="A2" s="2" t="s">
        <v>13</v>
      </c>
      <c r="B2" s="61">
        <f>Sedi!B121</f>
        <v>71766</v>
      </c>
      <c r="C2" s="61">
        <f>Sedi!C121</f>
        <v>34935</v>
      </c>
      <c r="D2" s="61">
        <f>Sedi!D121</f>
        <v>58767.25</v>
      </c>
      <c r="E2" s="61">
        <f>Sedi!E121</f>
        <v>50612</v>
      </c>
      <c r="F2" s="61">
        <f>ROUND((B2+C2+D2+E2)/4,0)</f>
        <v>54020</v>
      </c>
      <c r="H2" s="2" t="s">
        <v>13</v>
      </c>
      <c r="I2" s="61">
        <f>Sedi!H121</f>
        <v>32695</v>
      </c>
      <c r="J2" s="61">
        <f>Sedi!I121</f>
        <v>39953</v>
      </c>
      <c r="K2" s="61">
        <f>Sedi!J121</f>
        <v>37266</v>
      </c>
      <c r="L2" s="61">
        <f>Sedi!K121</f>
        <v>32728</v>
      </c>
      <c r="M2" s="61">
        <f>ROUND((I2+J2+K2+L2)/4,0)</f>
        <v>35661</v>
      </c>
      <c r="O2" s="2" t="s">
        <v>13</v>
      </c>
      <c r="P2" s="61">
        <f>Sedi!N121</f>
        <v>31938</v>
      </c>
      <c r="Q2" s="61">
        <f>Sedi!O121</f>
        <v>35805</v>
      </c>
      <c r="R2" s="61">
        <f>Sedi!P121</f>
        <v>36636</v>
      </c>
      <c r="S2" s="61">
        <f>Sedi!Q121</f>
        <v>33717</v>
      </c>
      <c r="T2" s="61">
        <f t="shared" ref="T2:T10" si="0">ROUND((P2+Q2+R2+S2)/4,0)</f>
        <v>34524</v>
      </c>
      <c r="V2" s="2" t="s">
        <v>13</v>
      </c>
      <c r="W2" s="61">
        <f>Sedi!T121</f>
        <v>15428</v>
      </c>
      <c r="X2" s="61">
        <f>Sedi!U121</f>
        <v>16422</v>
      </c>
      <c r="Y2" s="61">
        <f>Sedi!V121</f>
        <v>18446</v>
      </c>
      <c r="Z2" s="61">
        <f>Sedi!W121</f>
        <v>16597</v>
      </c>
      <c r="AA2" s="61">
        <f t="shared" ref="AA2:AA11" si="1">ROUND((W2+X2+Y2+Z2)/4,0)</f>
        <v>16723</v>
      </c>
      <c r="AC2" s="2" t="s">
        <v>13</v>
      </c>
      <c r="AD2" s="73">
        <f>T2+M2+F2+AA2</f>
        <v>140928</v>
      </c>
    </row>
    <row r="3" spans="1:39" ht="15" customHeight="1">
      <c r="A3" s="2" t="s">
        <v>14</v>
      </c>
      <c r="B3" s="61">
        <f>Sedi!B122</f>
        <v>40396</v>
      </c>
      <c r="C3" s="61">
        <f>Sedi!C122</f>
        <v>60570</v>
      </c>
      <c r="D3" s="61">
        <f>Sedi!D122</f>
        <v>75646</v>
      </c>
      <c r="E3" s="61">
        <f>Sedi!E122</f>
        <v>56489</v>
      </c>
      <c r="F3" s="61">
        <f t="shared" ref="F3:F11" si="2">ROUND((B3+C3+D3+E3)/4,0)</f>
        <v>58275</v>
      </c>
      <c r="H3" s="2" t="s">
        <v>14</v>
      </c>
      <c r="I3" s="61">
        <f>Sedi!H122</f>
        <v>29910</v>
      </c>
      <c r="J3" s="61">
        <f>Sedi!I122</f>
        <v>30268</v>
      </c>
      <c r="K3" s="61">
        <f>Sedi!J122</f>
        <v>28367</v>
      </c>
      <c r="L3" s="61">
        <f>Sedi!K122</f>
        <v>33223</v>
      </c>
      <c r="M3" s="61">
        <f t="shared" ref="M3:M10" si="3">ROUND((I3+J3+K3+L3)/4,0)</f>
        <v>30442</v>
      </c>
      <c r="O3" s="2" t="s">
        <v>14</v>
      </c>
      <c r="P3" s="61">
        <f>Sedi!N122</f>
        <v>27544</v>
      </c>
      <c r="Q3" s="61">
        <f>Sedi!O122</f>
        <v>26731</v>
      </c>
      <c r="R3" s="61">
        <f>Sedi!P122</f>
        <v>27735</v>
      </c>
      <c r="S3" s="61">
        <f>Sedi!Q122</f>
        <v>31267</v>
      </c>
      <c r="T3" s="61">
        <f t="shared" si="0"/>
        <v>28319</v>
      </c>
      <c r="V3" s="2" t="s">
        <v>14</v>
      </c>
      <c r="W3" s="61">
        <f>Sedi!T122</f>
        <v>15093</v>
      </c>
      <c r="X3" s="61">
        <f>Sedi!U122</f>
        <v>12538</v>
      </c>
      <c r="Y3" s="61">
        <f>Sedi!V122</f>
        <v>12414</v>
      </c>
      <c r="Z3" s="61">
        <f>Sedi!W122</f>
        <v>15051</v>
      </c>
      <c r="AA3" s="61">
        <f t="shared" si="1"/>
        <v>13774</v>
      </c>
      <c r="AC3" s="2" t="s">
        <v>14</v>
      </c>
      <c r="AD3" s="73">
        <f t="shared" ref="AD3:AD13" si="4">T3+M3+F3+AA3</f>
        <v>130810</v>
      </c>
    </row>
    <row r="4" spans="1:39" ht="15" customHeight="1">
      <c r="A4" s="2" t="s">
        <v>15</v>
      </c>
      <c r="B4" s="61">
        <f>Sedi!B123</f>
        <v>84370</v>
      </c>
      <c r="C4" s="61">
        <f>Sedi!C123</f>
        <v>56135</v>
      </c>
      <c r="D4" s="61">
        <f>Sedi!D123</f>
        <v>42648</v>
      </c>
      <c r="E4" s="61">
        <f>Sedi!E123</f>
        <v>40593</v>
      </c>
      <c r="F4" s="61">
        <f t="shared" si="2"/>
        <v>55937</v>
      </c>
      <c r="H4" s="2" t="s">
        <v>15</v>
      </c>
      <c r="I4" s="61">
        <f>Sedi!H123</f>
        <v>30366</v>
      </c>
      <c r="J4" s="61">
        <f>Sedi!I123</f>
        <v>30299</v>
      </c>
      <c r="K4" s="61">
        <f>Sedi!J123</f>
        <v>21844</v>
      </c>
      <c r="L4" s="61">
        <f>Sedi!K123</f>
        <v>29072</v>
      </c>
      <c r="M4" s="61">
        <f t="shared" si="3"/>
        <v>27895</v>
      </c>
      <c r="O4" s="2" t="s">
        <v>15</v>
      </c>
      <c r="P4" s="61">
        <f>Sedi!N123</f>
        <v>18246</v>
      </c>
      <c r="Q4" s="61">
        <f>Sedi!O123</f>
        <v>22543</v>
      </c>
      <c r="R4" s="61">
        <f>Sedi!P123</f>
        <v>19363</v>
      </c>
      <c r="S4" s="61">
        <f>Sedi!Q123</f>
        <v>33406</v>
      </c>
      <c r="T4" s="61">
        <f t="shared" si="0"/>
        <v>23390</v>
      </c>
      <c r="V4" s="2" t="s">
        <v>15</v>
      </c>
      <c r="W4" s="61">
        <f>Sedi!T123</f>
        <v>8911</v>
      </c>
      <c r="X4" s="61">
        <f>Sedi!U123</f>
        <v>9849</v>
      </c>
      <c r="Y4" s="61">
        <f>Sedi!V123</f>
        <v>6399</v>
      </c>
      <c r="Z4" s="61">
        <f>Sedi!W123</f>
        <v>13109</v>
      </c>
      <c r="AA4" s="61">
        <f t="shared" si="1"/>
        <v>9567</v>
      </c>
      <c r="AC4" s="2" t="s">
        <v>15</v>
      </c>
      <c r="AD4" s="73">
        <f t="shared" si="4"/>
        <v>116789</v>
      </c>
    </row>
    <row r="5" spans="1:39" ht="15" customHeight="1">
      <c r="A5" s="2" t="s">
        <v>16</v>
      </c>
      <c r="B5" s="61">
        <f>Sedi!B124</f>
        <v>51999</v>
      </c>
      <c r="C5" s="61">
        <f>Sedi!C124</f>
        <v>9547</v>
      </c>
      <c r="D5" s="61">
        <f>Sedi!D124</f>
        <v>15181</v>
      </c>
      <c r="E5" s="61">
        <f>Sedi!E124</f>
        <v>20665</v>
      </c>
      <c r="F5" s="61">
        <f t="shared" si="2"/>
        <v>24348</v>
      </c>
      <c r="H5" s="2" t="s">
        <v>16</v>
      </c>
      <c r="I5" s="61">
        <f>Sedi!H124</f>
        <v>8889</v>
      </c>
      <c r="J5" s="61">
        <f>Sedi!I124</f>
        <v>1401</v>
      </c>
      <c r="K5" s="61">
        <f>Sedi!J124</f>
        <v>1287</v>
      </c>
      <c r="L5" s="61">
        <f>Sedi!K124</f>
        <v>8901</v>
      </c>
      <c r="M5" s="61">
        <f t="shared" si="3"/>
        <v>5120</v>
      </c>
      <c r="O5" s="2" t="s">
        <v>16</v>
      </c>
      <c r="P5" s="61">
        <f>Sedi!N124</f>
        <v>6987</v>
      </c>
      <c r="Q5" s="61">
        <f>Sedi!O124</f>
        <v>8376</v>
      </c>
      <c r="R5" s="61">
        <f>Sedi!P124</f>
        <v>6347</v>
      </c>
      <c r="S5" s="61">
        <f>Sedi!Q124</f>
        <v>11969</v>
      </c>
      <c r="T5" s="61">
        <f t="shared" si="0"/>
        <v>8420</v>
      </c>
      <c r="V5" s="2" t="s">
        <v>16</v>
      </c>
      <c r="W5" s="61">
        <f>Sedi!T124</f>
        <v>3028</v>
      </c>
      <c r="X5" s="61">
        <f>Sedi!U124</f>
        <v>1954</v>
      </c>
      <c r="Y5" s="61">
        <f>Sedi!V124</f>
        <v>1712</v>
      </c>
      <c r="Z5" s="61">
        <f>Sedi!W124</f>
        <v>3835</v>
      </c>
      <c r="AA5" s="61">
        <f t="shared" si="1"/>
        <v>2632</v>
      </c>
      <c r="AC5" s="2" t="s">
        <v>16</v>
      </c>
      <c r="AD5" s="73">
        <f t="shared" si="4"/>
        <v>40520</v>
      </c>
    </row>
    <row r="6" spans="1:39" ht="15" customHeight="1">
      <c r="A6" s="2" t="s">
        <v>17</v>
      </c>
      <c r="B6" s="61">
        <f>Sedi!B125</f>
        <v>8953</v>
      </c>
      <c r="C6" s="61">
        <f>Sedi!C125</f>
        <v>11107</v>
      </c>
      <c r="D6" s="61">
        <f>Sedi!D125</f>
        <v>14976</v>
      </c>
      <c r="E6" s="61">
        <f>Sedi!E125</f>
        <v>10120</v>
      </c>
      <c r="F6" s="61">
        <f t="shared" si="2"/>
        <v>11289</v>
      </c>
      <c r="H6" s="2" t="s">
        <v>17</v>
      </c>
      <c r="I6" s="61">
        <f>Sedi!H125</f>
        <v>409</v>
      </c>
      <c r="J6" s="61">
        <f>Sedi!I125</f>
        <v>179</v>
      </c>
      <c r="K6" s="61">
        <f>Sedi!J125</f>
        <v>964</v>
      </c>
      <c r="L6" s="61">
        <f>Sedi!K125</f>
        <v>821</v>
      </c>
      <c r="M6" s="61">
        <f t="shared" si="3"/>
        <v>593</v>
      </c>
      <c r="O6" s="2" t="s">
        <v>17</v>
      </c>
      <c r="P6" s="61">
        <f>Sedi!N125</f>
        <v>414</v>
      </c>
      <c r="Q6" s="61">
        <f>Sedi!O125</f>
        <v>3059</v>
      </c>
      <c r="R6" s="61">
        <f>Sedi!P125</f>
        <v>1755</v>
      </c>
      <c r="S6" s="61">
        <f>Sedi!Q125</f>
        <v>2241</v>
      </c>
      <c r="T6" s="61">
        <f t="shared" si="0"/>
        <v>1867</v>
      </c>
      <c r="V6" s="2" t="s">
        <v>17</v>
      </c>
      <c r="W6" s="61" t="str">
        <f>Sedi!T125</f>
        <v xml:space="preserve"> -   </v>
      </c>
      <c r="X6" s="61">
        <f>Sedi!U125</f>
        <v>0</v>
      </c>
      <c r="Y6" s="61">
        <f>Sedi!V125</f>
        <v>0</v>
      </c>
      <c r="Z6" s="61">
        <f>Sedi!W125</f>
        <v>0</v>
      </c>
      <c r="AA6" s="61">
        <v>0</v>
      </c>
      <c r="AC6" s="2" t="s">
        <v>17</v>
      </c>
      <c r="AD6" s="73">
        <f>T6+M6+F6+AA6</f>
        <v>13749</v>
      </c>
    </row>
    <row r="7" spans="1:39" ht="15" customHeight="1">
      <c r="A7" s="2" t="s">
        <v>18</v>
      </c>
      <c r="B7" s="61">
        <f>Sedi!B126</f>
        <v>9424</v>
      </c>
      <c r="C7" s="61">
        <f>Sedi!C126</f>
        <v>10617</v>
      </c>
      <c r="D7" s="61">
        <f>Sedi!D126</f>
        <v>7068</v>
      </c>
      <c r="E7" s="61">
        <f>Sedi!E126</f>
        <v>8463</v>
      </c>
      <c r="F7" s="61">
        <f t="shared" si="2"/>
        <v>8893</v>
      </c>
      <c r="H7" s="2" t="s">
        <v>18</v>
      </c>
      <c r="I7" s="61">
        <f>Sedi!H126</f>
        <v>171</v>
      </c>
      <c r="J7" s="61">
        <f>Sedi!I126</f>
        <v>172</v>
      </c>
      <c r="K7" s="61">
        <f>Sedi!J126</f>
        <v>254</v>
      </c>
      <c r="L7" s="61">
        <f>Sedi!K126</f>
        <v>223</v>
      </c>
      <c r="M7" s="61">
        <f t="shared" si="3"/>
        <v>205</v>
      </c>
      <c r="O7" s="2" t="s">
        <v>18</v>
      </c>
      <c r="P7" s="61">
        <f>Sedi!N126</f>
        <v>911</v>
      </c>
      <c r="Q7" s="61">
        <f>Sedi!O126</f>
        <v>1773</v>
      </c>
      <c r="R7" s="61">
        <f>Sedi!P126</f>
        <v>1461</v>
      </c>
      <c r="S7" s="61">
        <f>Sedi!Q126</f>
        <v>1933</v>
      </c>
      <c r="T7" s="61">
        <f t="shared" si="0"/>
        <v>1520</v>
      </c>
      <c r="V7" s="2" t="s">
        <v>18</v>
      </c>
      <c r="W7" s="61" t="str">
        <f>Sedi!T126</f>
        <v xml:space="preserve"> -   </v>
      </c>
      <c r="X7" s="61">
        <f>Sedi!U126</f>
        <v>0</v>
      </c>
      <c r="Y7" s="61">
        <f>Sedi!V126</f>
        <v>0</v>
      </c>
      <c r="Z7" s="61">
        <f>Sedi!W126</f>
        <v>0</v>
      </c>
      <c r="AA7" s="61">
        <v>0</v>
      </c>
      <c r="AC7" s="2" t="s">
        <v>18</v>
      </c>
      <c r="AD7" s="73">
        <f t="shared" si="4"/>
        <v>10618</v>
      </c>
    </row>
    <row r="8" spans="1:39" ht="15" customHeight="1">
      <c r="A8" s="2" t="s">
        <v>19</v>
      </c>
      <c r="B8" s="61">
        <f>Sedi!B127</f>
        <v>9072</v>
      </c>
      <c r="C8" s="61">
        <f>Sedi!C127</f>
        <v>7807</v>
      </c>
      <c r="D8" s="61">
        <f>Sedi!D127</f>
        <v>8635</v>
      </c>
      <c r="E8" s="61">
        <f>Sedi!E127</f>
        <v>4572</v>
      </c>
      <c r="F8" s="61">
        <f t="shared" si="2"/>
        <v>7522</v>
      </c>
      <c r="H8" s="2" t="s">
        <v>19</v>
      </c>
      <c r="I8" s="61">
        <f>Sedi!H127</f>
        <v>0</v>
      </c>
      <c r="J8" s="61">
        <f>Sedi!I127</f>
        <v>120</v>
      </c>
      <c r="K8" s="61">
        <f>Sedi!J127</f>
        <v>200</v>
      </c>
      <c r="L8" s="61">
        <f>Sedi!K127</f>
        <v>234</v>
      </c>
      <c r="M8" s="61">
        <f t="shared" si="3"/>
        <v>139</v>
      </c>
      <c r="O8" s="2" t="s">
        <v>19</v>
      </c>
      <c r="P8" s="61">
        <f>Sedi!N127</f>
        <v>1198</v>
      </c>
      <c r="Q8" s="61">
        <f>Sedi!O127</f>
        <v>1440</v>
      </c>
      <c r="R8" s="61">
        <f>Sedi!P127</f>
        <v>1381</v>
      </c>
      <c r="S8" s="61">
        <f>Sedi!Q127</f>
        <v>1906</v>
      </c>
      <c r="T8" s="61">
        <f t="shared" si="0"/>
        <v>1481</v>
      </c>
      <c r="V8" s="2" t="s">
        <v>19</v>
      </c>
      <c r="W8" s="61" t="str">
        <f>Sedi!T127</f>
        <v xml:space="preserve"> -   </v>
      </c>
      <c r="X8" s="61">
        <f>Sedi!U127</f>
        <v>0</v>
      </c>
      <c r="Y8" s="61">
        <f>Sedi!V127</f>
        <v>0</v>
      </c>
      <c r="Z8" s="61">
        <f>Sedi!W127</f>
        <v>0</v>
      </c>
      <c r="AA8" s="61">
        <v>0</v>
      </c>
      <c r="AC8" s="2" t="s">
        <v>19</v>
      </c>
      <c r="AD8" s="73">
        <f t="shared" si="4"/>
        <v>9142</v>
      </c>
    </row>
    <row r="9" spans="1:39" ht="15" customHeight="1">
      <c r="A9" s="2" t="s">
        <v>20</v>
      </c>
      <c r="B9" s="61">
        <f>Sedi!B128</f>
        <v>6848</v>
      </c>
      <c r="C9" s="61">
        <f>Sedi!C128</f>
        <v>6533</v>
      </c>
      <c r="D9" s="61">
        <f>Sedi!D128</f>
        <v>9615</v>
      </c>
      <c r="E9" s="61">
        <f>Sedi!E128</f>
        <v>8583</v>
      </c>
      <c r="F9" s="61">
        <f t="shared" si="2"/>
        <v>7895</v>
      </c>
      <c r="H9" s="2" t="s">
        <v>20</v>
      </c>
      <c r="I9" s="61">
        <f>Sedi!H128</f>
        <v>0</v>
      </c>
      <c r="J9" s="61">
        <f>Sedi!I128</f>
        <v>130</v>
      </c>
      <c r="K9" s="61">
        <f>Sedi!J128</f>
        <v>0</v>
      </c>
      <c r="L9" s="61">
        <f>Sedi!K128</f>
        <v>198</v>
      </c>
      <c r="M9" s="61">
        <f t="shared" si="3"/>
        <v>82</v>
      </c>
      <c r="O9" s="2" t="s">
        <v>20</v>
      </c>
      <c r="P9" s="61">
        <f>Sedi!N128</f>
        <v>1346</v>
      </c>
      <c r="Q9" s="61">
        <f>Sedi!O128</f>
        <v>1041</v>
      </c>
      <c r="R9" s="61">
        <f>Sedi!P128</f>
        <v>1120</v>
      </c>
      <c r="S9" s="61">
        <f>Sedi!Q128</f>
        <v>1906</v>
      </c>
      <c r="T9" s="61">
        <f t="shared" si="0"/>
        <v>1353</v>
      </c>
      <c r="V9" s="2" t="s">
        <v>20</v>
      </c>
      <c r="W9" s="61" t="str">
        <f>Sedi!T128</f>
        <v xml:space="preserve"> -   </v>
      </c>
      <c r="X9" s="61">
        <f>Sedi!U128</f>
        <v>0</v>
      </c>
      <c r="Y9" s="61">
        <f>Sedi!V128</f>
        <v>0</v>
      </c>
      <c r="Z9" s="61">
        <f>Sedi!W128</f>
        <v>0</v>
      </c>
      <c r="AA9" s="61">
        <v>0</v>
      </c>
      <c r="AC9" s="2" t="s">
        <v>20</v>
      </c>
      <c r="AD9" s="73">
        <f t="shared" si="4"/>
        <v>9330</v>
      </c>
    </row>
    <row r="10" spans="1:39" ht="15" customHeight="1">
      <c r="A10" s="2" t="s">
        <v>21</v>
      </c>
      <c r="B10" s="61">
        <f>Sedi!B129</f>
        <v>7427</v>
      </c>
      <c r="C10" s="61">
        <f>Sedi!C129</f>
        <v>8787</v>
      </c>
      <c r="D10" s="61">
        <f>Sedi!D129</f>
        <v>5032</v>
      </c>
      <c r="E10" s="61">
        <f>Sedi!E129</f>
        <v>9067</v>
      </c>
      <c r="F10" s="61">
        <f t="shared" si="2"/>
        <v>7578</v>
      </c>
      <c r="H10" s="2" t="s">
        <v>21</v>
      </c>
      <c r="I10" s="61">
        <f>Sedi!H129</f>
        <v>0</v>
      </c>
      <c r="J10" s="61">
        <f>Sedi!I129</f>
        <v>160</v>
      </c>
      <c r="K10" s="61">
        <f>Sedi!J129</f>
        <v>489</v>
      </c>
      <c r="L10" s="61">
        <f>Sedi!K129</f>
        <v>380</v>
      </c>
      <c r="M10" s="61">
        <f t="shared" si="3"/>
        <v>257</v>
      </c>
      <c r="O10" s="2" t="s">
        <v>21</v>
      </c>
      <c r="P10" s="61">
        <f>Sedi!N129</f>
        <v>1307</v>
      </c>
      <c r="Q10" s="61">
        <f>Sedi!O129</f>
        <v>1293</v>
      </c>
      <c r="R10" s="61">
        <f>Sedi!P129</f>
        <v>2224</v>
      </c>
      <c r="S10" s="61">
        <f>Sedi!Q129</f>
        <v>2207</v>
      </c>
      <c r="T10" s="61">
        <f t="shared" si="0"/>
        <v>1758</v>
      </c>
      <c r="V10" s="2" t="s">
        <v>21</v>
      </c>
      <c r="W10" s="61" t="str">
        <f>Sedi!T129</f>
        <v xml:space="preserve"> -   </v>
      </c>
      <c r="X10" s="61">
        <f>Sedi!U129</f>
        <v>0</v>
      </c>
      <c r="Y10" s="61">
        <f>Sedi!V129</f>
        <v>0</v>
      </c>
      <c r="Z10" s="61">
        <f>Sedi!W129</f>
        <v>0</v>
      </c>
      <c r="AA10" s="61">
        <v>0</v>
      </c>
      <c r="AC10" s="2" t="s">
        <v>21</v>
      </c>
      <c r="AD10" s="73">
        <f t="shared" si="4"/>
        <v>9593</v>
      </c>
    </row>
    <row r="11" spans="1:39" ht="15" customHeight="1">
      <c r="A11" s="2" t="s">
        <v>22</v>
      </c>
      <c r="B11" s="61">
        <f>Sedi!B130</f>
        <v>15859</v>
      </c>
      <c r="C11" s="61">
        <f>Sedi!C130</f>
        <v>9524</v>
      </c>
      <c r="D11" s="61">
        <f>Sedi!D130</f>
        <v>9356</v>
      </c>
      <c r="E11" s="61">
        <f>Sedi!E130</f>
        <v>1433</v>
      </c>
      <c r="F11" s="61">
        <f t="shared" si="2"/>
        <v>9043</v>
      </c>
      <c r="H11" s="2" t="s">
        <v>22</v>
      </c>
      <c r="I11" s="61">
        <f>Sedi!H130</f>
        <v>37</v>
      </c>
      <c r="J11" s="61">
        <f>Sedi!I130</f>
        <v>3853</v>
      </c>
      <c r="K11" s="61">
        <f>Sedi!J130</f>
        <v>551</v>
      </c>
      <c r="L11" s="61"/>
      <c r="M11" s="61">
        <f t="shared" ref="M11:M13" si="5">ROUND((I11+J11+K11)/3,0)</f>
        <v>1480</v>
      </c>
      <c r="O11" s="2" t="s">
        <v>22</v>
      </c>
      <c r="P11" s="61">
        <f>Sedi!N130</f>
        <v>9632</v>
      </c>
      <c r="Q11" s="61">
        <f>Sedi!O130</f>
        <v>9788</v>
      </c>
      <c r="R11" s="61">
        <f>Sedi!P130</f>
        <v>5866</v>
      </c>
      <c r="S11" s="61">
        <f>Sedi!Q130</f>
        <v>0</v>
      </c>
      <c r="T11" s="61">
        <f t="shared" ref="T11:T13" si="6">ROUND((P11+Q11+R11)/3,0)</f>
        <v>8429</v>
      </c>
      <c r="V11" s="2" t="s">
        <v>22</v>
      </c>
      <c r="W11" s="61">
        <f>Sedi!T130</f>
        <v>2958</v>
      </c>
      <c r="X11" s="61">
        <f>Sedi!U130</f>
        <v>5123</v>
      </c>
      <c r="Y11" s="61">
        <f>Sedi!V130</f>
        <v>0</v>
      </c>
      <c r="Z11" s="61">
        <f>Sedi!W130</f>
        <v>0</v>
      </c>
      <c r="AA11" s="61">
        <f t="shared" si="1"/>
        <v>2020</v>
      </c>
      <c r="AC11" s="2" t="s">
        <v>22</v>
      </c>
      <c r="AD11" s="73">
        <f t="shared" si="4"/>
        <v>20972</v>
      </c>
    </row>
    <row r="12" spans="1:39" ht="15" customHeight="1">
      <c r="A12" s="2" t="s">
        <v>23</v>
      </c>
      <c r="B12" s="61">
        <f>Sedi!B131</f>
        <v>30180</v>
      </c>
      <c r="C12" s="61">
        <f>Sedi!C131</f>
        <v>26579</v>
      </c>
      <c r="D12" s="61">
        <f>Sedi!D131</f>
        <v>44783</v>
      </c>
      <c r="E12" s="61">
        <f>Sedi!E131</f>
        <v>0</v>
      </c>
      <c r="F12" s="61">
        <f>ROUND((B12+C12+D12)/3,0)</f>
        <v>33847</v>
      </c>
      <c r="H12" s="2" t="s">
        <v>23</v>
      </c>
      <c r="I12" s="61">
        <f>Sedi!H131</f>
        <v>24019</v>
      </c>
      <c r="J12" s="61">
        <f>Sedi!I131</f>
        <v>19213</v>
      </c>
      <c r="K12" s="61">
        <f>Sedi!J131</f>
        <v>26498</v>
      </c>
      <c r="L12" s="61"/>
      <c r="M12" s="61">
        <f t="shared" si="5"/>
        <v>23243</v>
      </c>
      <c r="O12" s="2" t="s">
        <v>23</v>
      </c>
      <c r="P12" s="61">
        <f>Sedi!N131</f>
        <v>19469</v>
      </c>
      <c r="Q12" s="61">
        <f>Sedi!O131</f>
        <v>23597</v>
      </c>
      <c r="R12" s="61">
        <f>Sedi!P131</f>
        <v>22765</v>
      </c>
      <c r="S12" s="61">
        <f>Sedi!Q131</f>
        <v>0</v>
      </c>
      <c r="T12" s="61">
        <f t="shared" si="6"/>
        <v>21944</v>
      </c>
      <c r="V12" s="2" t="s">
        <v>23</v>
      </c>
      <c r="W12" s="61">
        <f>Sedi!T131</f>
        <v>9189</v>
      </c>
      <c r="X12" s="61">
        <f>Sedi!U131</f>
        <v>10940</v>
      </c>
      <c r="Y12" s="61">
        <f>Sedi!V131</f>
        <v>12434</v>
      </c>
      <c r="Z12" s="61">
        <f>Sedi!W131</f>
        <v>0</v>
      </c>
      <c r="AA12" s="61">
        <f t="shared" ref="AA12:AA13" si="7">ROUND((W12+X12+Y12)/3,0)</f>
        <v>10854</v>
      </c>
      <c r="AC12" s="2" t="s">
        <v>23</v>
      </c>
      <c r="AD12" s="73">
        <f t="shared" si="4"/>
        <v>89888</v>
      </c>
    </row>
    <row r="13" spans="1:39" ht="15" customHeight="1">
      <c r="A13" s="9" t="s">
        <v>24</v>
      </c>
      <c r="B13" s="61">
        <f>Sedi!B132</f>
        <v>61651</v>
      </c>
      <c r="C13" s="61">
        <f>Sedi!C132</f>
        <v>43480</v>
      </c>
      <c r="D13" s="61">
        <f>Sedi!D132</f>
        <v>49587</v>
      </c>
      <c r="E13" s="61">
        <f>Sedi!E132</f>
        <v>0</v>
      </c>
      <c r="F13" s="61">
        <f>ROUND((B13+C13+D13)/3,0)</f>
        <v>51573</v>
      </c>
      <c r="H13" s="9" t="s">
        <v>24</v>
      </c>
      <c r="I13" s="61">
        <f>Sedi!H132</f>
        <v>31121</v>
      </c>
      <c r="J13" s="61">
        <f>Sedi!I132</f>
        <v>17655</v>
      </c>
      <c r="K13" s="61">
        <f>Sedi!J132</f>
        <v>30604</v>
      </c>
      <c r="L13" s="61">
        <f>Sedi!K132</f>
        <v>0</v>
      </c>
      <c r="M13" s="61">
        <f t="shared" si="5"/>
        <v>26460</v>
      </c>
      <c r="O13" s="9" t="s">
        <v>24</v>
      </c>
      <c r="P13" s="61">
        <f>Sedi!N132</f>
        <v>29573</v>
      </c>
      <c r="Q13" s="61">
        <f>Sedi!O132</f>
        <v>30040</v>
      </c>
      <c r="R13" s="61">
        <f>Sedi!P132</f>
        <v>33481</v>
      </c>
      <c r="S13" s="61">
        <f>Sedi!Q132</f>
        <v>0</v>
      </c>
      <c r="T13" s="61">
        <f t="shared" si="6"/>
        <v>31031</v>
      </c>
      <c r="V13" s="9" t="s">
        <v>24</v>
      </c>
      <c r="W13" s="61">
        <f>Sedi!T132</f>
        <v>15475</v>
      </c>
      <c r="X13" s="61">
        <f>Sedi!U132</f>
        <v>15773</v>
      </c>
      <c r="Y13" s="61">
        <f>Sedi!V132</f>
        <v>13061</v>
      </c>
      <c r="Z13" s="61">
        <f>Sedi!W132</f>
        <v>0</v>
      </c>
      <c r="AA13" s="61">
        <f t="shared" si="7"/>
        <v>14770</v>
      </c>
      <c r="AC13" s="9" t="s">
        <v>24</v>
      </c>
      <c r="AD13" s="73">
        <f t="shared" si="4"/>
        <v>123834</v>
      </c>
    </row>
    <row r="14" spans="1:39" s="6" customFormat="1" ht="15" customHeight="1">
      <c r="A14" s="16" t="s">
        <v>77</v>
      </c>
      <c r="B14" s="10">
        <f>SUM(B2:B13)</f>
        <v>397945</v>
      </c>
      <c r="C14" s="10">
        <f t="shared" ref="C14:F14" si="8">SUM(C2:C13)</f>
        <v>285621</v>
      </c>
      <c r="D14" s="10">
        <f t="shared" si="8"/>
        <v>341294.25</v>
      </c>
      <c r="E14" s="10"/>
      <c r="F14" s="10">
        <f t="shared" si="8"/>
        <v>330220</v>
      </c>
      <c r="G14"/>
      <c r="H14" s="16" t="s">
        <v>77</v>
      </c>
      <c r="I14" s="10">
        <f>SUM(I2:I13)</f>
        <v>157617</v>
      </c>
      <c r="J14" s="10">
        <f t="shared" ref="J14:M14" si="9">SUM(J2:J13)</f>
        <v>143403</v>
      </c>
      <c r="K14" s="10">
        <f t="shared" si="9"/>
        <v>148324</v>
      </c>
      <c r="L14" s="10">
        <f>K14</f>
        <v>148324</v>
      </c>
      <c r="M14" s="10">
        <f t="shared" si="9"/>
        <v>151577</v>
      </c>
      <c r="N14"/>
      <c r="O14" s="16" t="s">
        <v>77</v>
      </c>
      <c r="P14" s="10">
        <f>SUM(P2:P13)</f>
        <v>148565</v>
      </c>
      <c r="Q14" s="10">
        <f t="shared" ref="Q14:T14" si="10">SUM(Q2:Q13)</f>
        <v>165486</v>
      </c>
      <c r="R14" s="10">
        <f t="shared" si="10"/>
        <v>160134</v>
      </c>
      <c r="S14" s="10"/>
      <c r="T14" s="10">
        <f t="shared" si="10"/>
        <v>164036</v>
      </c>
      <c r="U14"/>
      <c r="V14" s="16" t="s">
        <v>77</v>
      </c>
      <c r="W14" s="10">
        <f>SUM(W2:W13)</f>
        <v>70082</v>
      </c>
      <c r="X14" s="10">
        <f t="shared" ref="X14:AA14" si="11">SUM(X2:X13)</f>
        <v>72599</v>
      </c>
      <c r="Y14" s="10">
        <f t="shared" si="11"/>
        <v>64466</v>
      </c>
      <c r="Z14" s="10">
        <f t="shared" si="11"/>
        <v>48592</v>
      </c>
      <c r="AA14" s="10">
        <f t="shared" si="11"/>
        <v>70340</v>
      </c>
      <c r="AB14"/>
      <c r="AC14" s="16" t="s">
        <v>77</v>
      </c>
      <c r="AD14" s="10">
        <f>SUM(AD2:AD13)</f>
        <v>716173</v>
      </c>
      <c r="AE14"/>
      <c r="AF14"/>
      <c r="AG14"/>
      <c r="AH14"/>
      <c r="AI14"/>
      <c r="AJ14"/>
      <c r="AK14"/>
      <c r="AL14"/>
      <c r="AM14"/>
    </row>
    <row r="15" spans="1:39" ht="15" customHeight="1">
      <c r="A15" s="99" t="s">
        <v>25</v>
      </c>
      <c r="B15" s="100"/>
      <c r="C15" s="100"/>
      <c r="D15" s="100"/>
      <c r="E15" s="100"/>
      <c r="F15" s="101"/>
      <c r="H15" s="99" t="s">
        <v>25</v>
      </c>
      <c r="I15" s="100"/>
      <c r="J15" s="100"/>
      <c r="K15" s="100"/>
      <c r="L15" s="100"/>
      <c r="M15" s="101"/>
      <c r="O15" s="99" t="s">
        <v>25</v>
      </c>
      <c r="P15" s="100"/>
      <c r="Q15" s="100"/>
      <c r="R15" s="100"/>
      <c r="S15" s="100"/>
      <c r="T15" s="101"/>
      <c r="V15" s="99" t="s">
        <v>25</v>
      </c>
      <c r="W15" s="100"/>
      <c r="X15" s="100"/>
      <c r="Y15" s="100"/>
      <c r="Z15" s="100"/>
      <c r="AA15" s="101"/>
    </row>
    <row r="16" spans="1:39" ht="15" customHeight="1">
      <c r="A16" s="2" t="s">
        <v>26</v>
      </c>
      <c r="B16" s="12">
        <f>(B2+B3+B4+B12+B13)/B14</f>
        <v>0.72463028810514019</v>
      </c>
      <c r="C16" s="12">
        <f>(C2+C3+C4+C12+C13)/C14</f>
        <v>0.77619992927690895</v>
      </c>
      <c r="D16" s="12">
        <f>(D2+D3+D4+D12+D13)/D14</f>
        <v>0.79529980361520891</v>
      </c>
      <c r="E16" s="12"/>
      <c r="F16" s="12">
        <f>(F2+F3+F4+F12+F13)/F14</f>
        <v>0.76813033735085701</v>
      </c>
      <c r="H16" s="2" t="s">
        <v>26</v>
      </c>
      <c r="I16" s="12">
        <f>(I2+I3+I4+I12+I13)/I14</f>
        <v>0.93968924671831089</v>
      </c>
      <c r="J16" s="12">
        <f>(J2+J3+J4+J12+J13)/J14</f>
        <v>0.95805527081023412</v>
      </c>
      <c r="K16" s="12">
        <f>(K2+K3+K4+K12+K13)/K14</f>
        <v>0.97475122030150207</v>
      </c>
      <c r="L16" s="12"/>
      <c r="M16" s="12">
        <f>(M2+M3+M4+M12+M13)/M14</f>
        <v>0.94803961023110361</v>
      </c>
      <c r="O16" s="2" t="s">
        <v>26</v>
      </c>
      <c r="P16" s="12">
        <f>(P2+P3+P4+P12+P13)/P14</f>
        <v>0.85329653686938378</v>
      </c>
      <c r="Q16" s="12">
        <f>(Q2+Q3+Q4+Q12+Q13)/Q14</f>
        <v>0.83823405001027274</v>
      </c>
      <c r="R16" s="12">
        <f>(R2+R3+R4+R12+R13)/R14</f>
        <v>0.87414290531679717</v>
      </c>
      <c r="S16" s="12"/>
      <c r="T16" s="12">
        <f>(T2+T3+T4+T12+T13)/T14</f>
        <v>0.84864298080909073</v>
      </c>
      <c r="V16" s="2" t="s">
        <v>26</v>
      </c>
      <c r="W16" s="12">
        <f>(W2+W3+W4+W12+W13)/W14</f>
        <v>0.91458577095402527</v>
      </c>
      <c r="X16" s="12">
        <f>(X2+X3+X4+X12+X13)/X14</f>
        <v>0.90251931844791256</v>
      </c>
      <c r="Y16" s="12">
        <f>(Y2+Y3+Y4+Y12+Y13)/Y14</f>
        <v>0.97344336549498955</v>
      </c>
      <c r="Z16" s="12"/>
      <c r="AA16" s="12">
        <f>(AA2+AA3+AA4+AA12+AA13)/AA14</f>
        <v>0.93386408871197046</v>
      </c>
      <c r="AC16" s="2" t="s">
        <v>26</v>
      </c>
      <c r="AD16" s="12">
        <f>(AD2+AD3+AD4+AD12+AD13)/AD14</f>
        <v>0.84092670346410714</v>
      </c>
    </row>
    <row r="17" spans="1:39" ht="15" customHeight="1">
      <c r="A17" s="11" t="s">
        <v>27</v>
      </c>
      <c r="B17" s="66">
        <f>MAX(B2:B13)/(IF(MAX(B2:B13)=B2,31,IF(MAX(B2:B13)=B3,28,IF(MAX(B2:B13)=B4,31,IF(MAX(B2:B13)=B6,31,IF(MAX(B2:B13)=B8,31,IF(MAX(B2:B13)=B9,31,IF(MAX(B2:B13)=B11,31,IF(MAX(B2:B13)=B13,31,30)))))))))*1.3</f>
        <v>3538.0967741935483</v>
      </c>
      <c r="C17" s="66">
        <f>MAX(C2:C13)/(IF(MAX(C2:C13)=C2,31,IF(MAX(C2:C13)=C3,28,IF(MAX(C2:C13)=C4,31,IF(MAX(C2:C13)=C6,31,IF(MAX(C2:C13)=C8,31,IF(MAX(C2:C13)=C9,31,IF(MAX(C2:C13)=C11,31,IF(MAX(C2:C13)=C13,31,30)))))))))*1.3</f>
        <v>2812.1785714285716</v>
      </c>
      <c r="D17" s="66">
        <f>MAX(D2:D13)/(IF(MAX(D2:D13)=D2,31,IF(MAX(D2:D13)=D3,28,IF(MAX(D2:D13)=D4,31,IF(MAX(D2:D13)=D6,31,IF(MAX(D2:D13)=D8,31,IF(MAX(D2:D13)=D9,31,IF(MAX(D2:D13)=D11,31,IF(MAX(D2:D13)=D13,31,30)))))))))*1.3</f>
        <v>3512.1357142857146</v>
      </c>
      <c r="E17" s="66"/>
      <c r="F17" s="66">
        <f>MAX(F2:F13)/(IF(MAX(F2:F13)=F2,31,IF(MAX(F2:F13)=F3,28,IF(MAX(F2:F13)=F4,31,IF(MAX(F2:F13)=F6,31,IF(MAX(F2:F13)=F8,31,IF(MAX(F2:F13)=F9,31,IF(MAX(F2:F13)=F11,31,IF(MAX(F2:F13)=F13,31,30)))))))))*1.3</f>
        <v>2705.625</v>
      </c>
      <c r="H17" s="11" t="s">
        <v>27</v>
      </c>
      <c r="I17" s="66">
        <f>MAX(I2:I13)/(IF(MAX(I2:I13)=I2,31,IF(MAX(I2:I13)=I3,28,IF(MAX(I2:I13)=I4,31,IF(MAX(I2:I13)=I6,31,IF(MAX(I2:I13)=I8,31,IF(MAX(I2:I13)=I9,31,IF(MAX(I2:I13)=I11,31,IF(MAX(I2:I13)=I13,31,30)))))))))*1.3</f>
        <v>1371.0806451612905</v>
      </c>
      <c r="J17" s="66">
        <f>MAX(J2:J13)/(IF(MAX(J2:J13)=J2,31,IF(MAX(J2:J13)=J3,28,IF(MAX(J2:J13)=J4,31,IF(MAX(J2:J13)=J6,31,IF(MAX(J2:J13)=J8,31,IF(MAX(J2:J13)=J9,31,IF(MAX(J2:J13)=J11,31,IF(MAX(J2:J13)=J13,31,30)))))))))*1.3</f>
        <v>1675.4483870967742</v>
      </c>
      <c r="K17" s="66">
        <f>MAX(K2:K13)/(IF(MAX(K2:K13)=K2,31,IF(MAX(K2:K13)=K3,28,IF(MAX(K2:K13)=K4,31,IF(MAX(K2:K13)=K6,31,IF(MAX(K2:K13)=K8,31,IF(MAX(K2:K13)=K9,31,IF(MAX(K2:K13)=K11,31,IF(MAX(K2:K13)=K13,31,30)))))))))*1.3</f>
        <v>1562.7677419354841</v>
      </c>
      <c r="L17" s="66"/>
      <c r="M17" s="66">
        <f>MAX(M2:M13)/(IF(MAX(M2:M13)=M2,31,IF(MAX(M2:M13)=M3,28,IF(MAX(M2:M13)=M4,31,IF(MAX(M2:M13)=M6,31,IF(MAX(M2:M13)=M8,31,IF(MAX(M2:M13)=M9,31,IF(MAX(M2:M13)=M11,31,IF(MAX(M2:M13)=M13,31,30)))))))))*1.3</f>
        <v>1495.4612903225807</v>
      </c>
      <c r="O17" s="11" t="s">
        <v>27</v>
      </c>
      <c r="P17" s="66">
        <f>MAX(P2:P13)/(IF(MAX(P2:P13)=P2,31,IF(MAX(P2:P13)=P3,28,IF(MAX(P2:P13)=P4,31,IF(MAX(P2:P13)=P6,31,IF(MAX(P2:P13)=P8,31,IF(MAX(P2:P13)=P9,31,IF(MAX(P2:P13)=P11,31,IF(MAX(P2:P13)=P13,31,30)))))))))*1.3</f>
        <v>1339.3354838709679</v>
      </c>
      <c r="Q17" s="66">
        <f>MAX(Q2:Q13)/(IF(MAX(Q2:Q13)=Q2,31,IF(MAX(Q2:Q13)=Q3,28,IF(MAX(Q2:Q13)=Q4,31,IF(MAX(Q2:Q13)=Q6,31,IF(MAX(Q2:Q13)=Q8,31,IF(MAX(Q2:Q13)=Q9,31,IF(MAX(Q2:Q13)=Q11,31,IF(MAX(Q2:Q13)=Q13,31,30)))))))))*1.3</f>
        <v>1501.5</v>
      </c>
      <c r="R17" s="66">
        <f>MAX(R2:R13)/(IF(MAX(R2:R13)=R2,31,IF(MAX(R2:R13)=R3,28,IF(MAX(R2:R13)=R4,31,IF(MAX(R2:R13)=R6,31,IF(MAX(R2:R13)=R8,31,IF(MAX(R2:R13)=R9,31,IF(MAX(R2:R13)=R11,31,IF(MAX(R2:R13)=R13,31,30)))))))))*1.3</f>
        <v>1536.3483870967741</v>
      </c>
      <c r="S17" s="66"/>
      <c r="T17" s="66">
        <f>MAX(T2:T13)/(IF(MAX(T2:T13)=T2,31,IF(MAX(T2:T13)=T3,28,IF(MAX(T2:T13)=T4,31,IF(MAX(T2:T13)=T6,31,IF(MAX(T2:T13)=T8,31,IF(MAX(T2:T13)=T9,31,IF(MAX(T2:T13)=T11,31,IF(MAX(T2:T13)=T13,31,30)))))))))*1.3</f>
        <v>1447.7806451612905</v>
      </c>
      <c r="V17" s="11" t="s">
        <v>27</v>
      </c>
      <c r="W17" s="66">
        <f>MAX(W2:W13)/(IF(MAX(W2:W13)=W2,31,IF(MAX(W2:W13)=W3,28,IF(MAX(W2:W13)=W4,31,IF(MAX(W2:W13)=W6,31,IF(MAX(W2:W13)=W8,31,IF(MAX(W2:W13)=W9,31,IF(MAX(W2:W13)=W11,31,IF(MAX(W2:W13)=W13,31,30)))))))))*1.3</f>
        <v>648.95161290322585</v>
      </c>
      <c r="X17" s="66">
        <f>MAX(X2:X13)/(IF(MAX(X2:X13)=X2,31,IF(MAX(X2:X13)=X3,28,IF(MAX(X2:X13)=X4,31,IF(MAX(X2:X13)=X6,31,IF(MAX(X2:X13)=X8,31,IF(MAX(X2:X13)=X9,31,IF(MAX(X2:X13)=X11,31,IF(MAX(X2:X13)=X13,31,30)))))))))*1.3</f>
        <v>688.66451612903234</v>
      </c>
      <c r="Y17" s="66">
        <f>MAX(Y2:Y13)/(IF(MAX(Y2:Y13)=Y2,31,IF(MAX(Y2:Y13)=Y3,28,IF(MAX(Y2:Y13)=Y4,31,IF(MAX(Y2:Y13)=Y6,31,IF(MAX(Y2:Y13)=Y8,31,IF(MAX(Y2:Y13)=Y9,31,IF(MAX(Y2:Y13)=Y11,31,IF(MAX(Y2:Y13)=Y13,31,30)))))))))*1.3</f>
        <v>773.54193548387093</v>
      </c>
      <c r="Z17" s="66"/>
      <c r="AA17" s="66">
        <f>MAX(AA2:AA13)/(IF(MAX(AA2:AA13)=AA2,31,IF(MAX(AA2:AA13)=AA3,28,IF(MAX(AA2:AA13)=AA4,31,IF(MAX(AA2:AA13)=AA6,31,IF(MAX(AA2:AA13)=AA8,31,IF(MAX(AA2:AA13)=AA9,31,IF(MAX(AA2:AA13)=AA11,31,IF(MAX(AA2:AA13)=AA13,31,30)))))))))*1.3</f>
        <v>701.28709677419363</v>
      </c>
      <c r="AC17" s="92" t="s">
        <v>27</v>
      </c>
      <c r="AD17" s="93">
        <f>T17+M17+F17+AA17</f>
        <v>6350.1540322580649</v>
      </c>
    </row>
    <row r="18" spans="1:39" ht="15" customHeight="1">
      <c r="A18" s="2" t="s">
        <v>145</v>
      </c>
      <c r="B18" s="105">
        <f>Sedi!B18</f>
        <v>34726400</v>
      </c>
      <c r="C18" s="106"/>
      <c r="D18" s="106"/>
      <c r="E18" s="106"/>
      <c r="F18" s="107"/>
      <c r="H18" s="2" t="s">
        <v>145</v>
      </c>
      <c r="I18" s="105" t="str">
        <f>Sedi!Z76</f>
        <v>34673900</v>
      </c>
      <c r="J18" s="106"/>
      <c r="K18" s="106"/>
      <c r="L18" s="106"/>
      <c r="M18" s="107"/>
      <c r="N18" s="62"/>
      <c r="O18" s="2" t="s">
        <v>145</v>
      </c>
      <c r="P18" s="105" t="str">
        <f>Sedi!B105</f>
        <v>34403700</v>
      </c>
      <c r="Q18" s="106"/>
      <c r="R18" s="106"/>
      <c r="S18" s="106"/>
      <c r="T18" s="107"/>
      <c r="V18" s="2" t="s">
        <v>145</v>
      </c>
      <c r="W18" s="105">
        <f>Sedi!T137</f>
        <v>34540100</v>
      </c>
      <c r="X18" s="106"/>
      <c r="Y18" s="106"/>
      <c r="Z18" s="106"/>
      <c r="AA18" s="107"/>
      <c r="AC18" s="98" t="s">
        <v>295</v>
      </c>
      <c r="AD18" s="98"/>
    </row>
    <row r="19" spans="1:39" ht="45.75" customHeight="1">
      <c r="A19" s="2" t="s">
        <v>28</v>
      </c>
      <c r="B19" s="111" t="str">
        <f>Sedi!Z52</f>
        <v>CENTRO AGROLIMENTARE ROMA C.A.R  S.C.P.A</v>
      </c>
      <c r="C19" s="112"/>
      <c r="D19" s="112"/>
      <c r="E19" s="112"/>
      <c r="F19" s="113"/>
      <c r="H19" s="2" t="s">
        <v>28</v>
      </c>
      <c r="I19" s="108" t="str">
        <f>Sedi!Z81</f>
        <v>MERCAFIR S.C.P.A</v>
      </c>
      <c r="J19" s="109"/>
      <c r="K19" s="109"/>
      <c r="L19" s="109"/>
      <c r="M19" s="110"/>
      <c r="O19" s="2" t="s">
        <v>28</v>
      </c>
      <c r="P19" s="108" t="str">
        <f>Sedi!B110</f>
        <v>SO.GE.MI S.P.A</v>
      </c>
      <c r="Q19" s="109"/>
      <c r="R19" s="109"/>
      <c r="S19" s="109"/>
      <c r="T19" s="110"/>
      <c r="V19" s="2" t="s">
        <v>28</v>
      </c>
      <c r="W19" s="105" t="str">
        <f>Sedi!T138</f>
        <v>VERONAMERCATO S.P.A.</v>
      </c>
      <c r="X19" s="106"/>
      <c r="Y19" s="106"/>
      <c r="Z19" s="106"/>
      <c r="AA19" s="107"/>
    </row>
    <row r="20" spans="1:39" ht="15" customHeight="1">
      <c r="A20" s="3" t="s">
        <v>32</v>
      </c>
      <c r="B20" s="102">
        <f>'elem. compilazione capitolato'!C3</f>
        <v>43831</v>
      </c>
      <c r="C20" s="103"/>
      <c r="D20" s="103"/>
      <c r="E20" s="103"/>
      <c r="F20" s="104"/>
      <c r="H20" s="3" t="s">
        <v>32</v>
      </c>
      <c r="I20" s="102">
        <f>B20</f>
        <v>43831</v>
      </c>
      <c r="J20" s="103"/>
      <c r="K20" s="103"/>
      <c r="L20" s="103"/>
      <c r="M20" s="104"/>
      <c r="N20" s="62"/>
      <c r="O20" s="3" t="s">
        <v>32</v>
      </c>
      <c r="P20" s="102">
        <f>I20</f>
        <v>43831</v>
      </c>
      <c r="Q20" s="103"/>
      <c r="R20" s="103"/>
      <c r="S20" s="103"/>
      <c r="T20" s="104"/>
      <c r="V20" s="3" t="s">
        <v>32</v>
      </c>
      <c r="W20" s="102">
        <f>P20</f>
        <v>43831</v>
      </c>
      <c r="X20" s="103"/>
      <c r="Y20" s="103"/>
      <c r="Z20" s="103"/>
      <c r="AA20" s="104"/>
    </row>
    <row r="21" spans="1:39" ht="15" customHeight="1">
      <c r="A21" s="3" t="s">
        <v>33</v>
      </c>
      <c r="B21" s="102">
        <f>'elem. compilazione capitolato'!D3</f>
        <v>44196</v>
      </c>
      <c r="C21" s="103"/>
      <c r="D21" s="103"/>
      <c r="E21" s="103"/>
      <c r="F21" s="104"/>
      <c r="H21" s="3" t="s">
        <v>33</v>
      </c>
      <c r="I21" s="102">
        <f>B21</f>
        <v>44196</v>
      </c>
      <c r="J21" s="103"/>
      <c r="K21" s="103"/>
      <c r="L21" s="103"/>
      <c r="M21" s="104"/>
      <c r="N21" s="62"/>
      <c r="O21" s="3" t="s">
        <v>33</v>
      </c>
      <c r="P21" s="102">
        <f>I21</f>
        <v>44196</v>
      </c>
      <c r="Q21" s="103"/>
      <c r="R21" s="103"/>
      <c r="S21" s="103"/>
      <c r="T21" s="104"/>
      <c r="V21" s="3" t="s">
        <v>33</v>
      </c>
      <c r="W21" s="102">
        <f>P21</f>
        <v>44196</v>
      </c>
      <c r="X21" s="103"/>
      <c r="Y21" s="103"/>
      <c r="Z21" s="103"/>
      <c r="AA21" s="104"/>
    </row>
    <row r="22" spans="1:39" ht="15" customHeight="1">
      <c r="A22" s="7"/>
      <c r="B22" s="7"/>
      <c r="C22" s="7"/>
      <c r="D22" s="7"/>
      <c r="E22" s="7"/>
      <c r="F22" s="7"/>
      <c r="V22" s="33"/>
      <c r="W22" s="33"/>
      <c r="X22" s="33"/>
      <c r="AA22" s="33"/>
    </row>
    <row r="23" spans="1:39" ht="15" customHeight="1">
      <c r="A23" s="7"/>
      <c r="B23" s="6"/>
      <c r="C23" s="6"/>
      <c r="D23" s="34"/>
      <c r="E23" s="34"/>
      <c r="F23" s="6"/>
      <c r="V23" s="33"/>
      <c r="W23" s="33"/>
      <c r="X23" s="33"/>
      <c r="AA23" s="33"/>
    </row>
    <row r="24" spans="1:39" ht="15" customHeight="1">
      <c r="C24" s="34"/>
      <c r="D24" s="34"/>
      <c r="E24" s="34"/>
      <c r="F24" s="6"/>
      <c r="V24" s="33"/>
      <c r="W24" s="33"/>
      <c r="X24" s="33"/>
      <c r="AA24" s="33"/>
    </row>
    <row r="25" spans="1:39" ht="15" customHeight="1">
      <c r="V25" s="33"/>
      <c r="W25" s="33"/>
      <c r="X25" s="33"/>
      <c r="AA25" s="33"/>
    </row>
    <row r="26" spans="1:39" ht="15" customHeight="1">
      <c r="V26" s="33"/>
      <c r="W26" s="33"/>
      <c r="X26" s="33"/>
      <c r="AA26" s="33"/>
    </row>
    <row r="27" spans="1:39" ht="15" customHeight="1">
      <c r="V27" s="33"/>
      <c r="W27" s="33"/>
      <c r="X27" s="33"/>
      <c r="AA27" s="33"/>
    </row>
    <row r="28" spans="1:39" ht="15" customHeight="1">
      <c r="V28" s="33"/>
      <c r="W28" s="33"/>
      <c r="X28" s="33"/>
      <c r="AA28" s="33"/>
    </row>
    <row r="29" spans="1:39" ht="15" customHeight="1">
      <c r="V29" s="33"/>
      <c r="W29" s="33"/>
      <c r="X29" s="33"/>
      <c r="AA29" s="33"/>
    </row>
    <row r="30" spans="1:39" ht="15" customHeight="1">
      <c r="V30" s="33"/>
      <c r="W30" s="33"/>
      <c r="X30" s="33"/>
      <c r="AA30" s="33"/>
    </row>
    <row r="31" spans="1:39" ht="15" customHeight="1">
      <c r="V31" s="33"/>
      <c r="W31" s="33"/>
      <c r="X31" s="33"/>
      <c r="AA31" s="33"/>
    </row>
    <row r="32" spans="1:39" s="8" customFormat="1" ht="15" customHeight="1">
      <c r="A32" s="1"/>
      <c r="B32" s="1"/>
      <c r="C32" s="1"/>
      <c r="D32" s="1"/>
      <c r="E32" s="1"/>
      <c r="F32" s="1"/>
      <c r="G32"/>
      <c r="H32"/>
      <c r="I32"/>
      <c r="J32"/>
      <c r="K32" s="33"/>
      <c r="L32" s="33"/>
      <c r="M32"/>
      <c r="N32"/>
      <c r="O32"/>
      <c r="P32"/>
      <c r="Q32"/>
      <c r="R32" s="33"/>
      <c r="S32" s="33"/>
      <c r="T32"/>
      <c r="U32"/>
      <c r="V32" s="33"/>
      <c r="W32" s="33"/>
      <c r="X32" s="33"/>
      <c r="Y32" s="33"/>
      <c r="Z32" s="33"/>
      <c r="AA32" s="33"/>
      <c r="AB32"/>
      <c r="AC32"/>
      <c r="AD32"/>
      <c r="AE32"/>
      <c r="AF32"/>
      <c r="AG32"/>
      <c r="AH32"/>
      <c r="AI32"/>
      <c r="AJ32"/>
      <c r="AK32"/>
      <c r="AL32"/>
      <c r="AM32"/>
    </row>
    <row r="33" spans="22:27" ht="15" customHeight="1">
      <c r="V33" s="33"/>
      <c r="W33" s="33"/>
      <c r="X33" s="33"/>
      <c r="AA33" s="33"/>
    </row>
    <row r="34" spans="22:27" ht="15" customHeight="1">
      <c r="V34" s="33"/>
      <c r="W34" s="33"/>
      <c r="X34" s="33"/>
      <c r="AA34" s="33"/>
    </row>
    <row r="35" spans="22:27" ht="15" customHeight="1">
      <c r="V35" s="33"/>
      <c r="W35" s="33"/>
      <c r="X35" s="33"/>
      <c r="AA35" s="33"/>
    </row>
    <row r="36" spans="22:27" ht="15" customHeight="1">
      <c r="V36" s="33"/>
      <c r="W36" s="33"/>
      <c r="X36" s="33"/>
      <c r="AA36" s="33"/>
    </row>
    <row r="37" spans="22:27" ht="15" customHeight="1">
      <c r="V37" s="33"/>
      <c r="W37" s="33"/>
      <c r="X37" s="33"/>
      <c r="AA37" s="33"/>
    </row>
    <row r="38" spans="22:27" ht="15" customHeight="1"/>
    <row r="39" spans="22:27" ht="15" customHeight="1"/>
    <row r="40" spans="22:27" ht="15" customHeight="1"/>
    <row r="41" spans="22:27" ht="15" customHeight="1"/>
    <row r="42" spans="22:27" ht="15" customHeight="1"/>
    <row r="43" spans="22:27" ht="15" customHeight="1"/>
    <row r="44" spans="22:27" ht="15" customHeight="1"/>
    <row r="45" spans="22:27" ht="15" customHeight="1"/>
    <row r="46" spans="22:27" ht="15" customHeight="1"/>
    <row r="47" spans="22:27" ht="15" customHeight="1"/>
    <row r="48" spans="22:2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</sheetData>
  <mergeCells count="21">
    <mergeCell ref="V15:AA15"/>
    <mergeCell ref="W18:AA18"/>
    <mergeCell ref="W19:AA19"/>
    <mergeCell ref="W20:AA20"/>
    <mergeCell ref="W21:AA21"/>
    <mergeCell ref="AC18:AD18"/>
    <mergeCell ref="A15:F15"/>
    <mergeCell ref="B20:F20"/>
    <mergeCell ref="B21:F21"/>
    <mergeCell ref="B18:F18"/>
    <mergeCell ref="H15:M15"/>
    <mergeCell ref="I18:M18"/>
    <mergeCell ref="I19:M19"/>
    <mergeCell ref="I20:M20"/>
    <mergeCell ref="I21:M21"/>
    <mergeCell ref="B19:F19"/>
    <mergeCell ref="P20:T20"/>
    <mergeCell ref="P21:T21"/>
    <mergeCell ref="O15:T15"/>
    <mergeCell ref="P18:T18"/>
    <mergeCell ref="P19:T19"/>
  </mergeCells>
  <pageMargins left="0.7" right="0.7" top="1.1437007874015748" bottom="1.1437007874015748" header="0.75" footer="0.75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504"/>
  <sheetViews>
    <sheetView workbookViewId="0">
      <selection activeCell="C24" sqref="C24"/>
    </sheetView>
  </sheetViews>
  <sheetFormatPr defaultRowHeight="15"/>
  <cols>
    <col min="1" max="1" width="41.25" style="1" bestFit="1" customWidth="1"/>
    <col min="2" max="2" width="39.25" style="1" customWidth="1"/>
    <col min="3" max="3" width="22.25" style="1" customWidth="1"/>
    <col min="4" max="4" width="17.125" style="1" customWidth="1"/>
    <col min="5" max="5" width="44" style="1" bestFit="1" customWidth="1"/>
    <col min="6" max="1024" width="6.375" style="1" customWidth="1"/>
  </cols>
  <sheetData>
    <row r="1" spans="1:5" ht="15" customHeight="1">
      <c r="A1" s="19" t="s">
        <v>34</v>
      </c>
      <c r="B1" s="19" t="s">
        <v>51</v>
      </c>
      <c r="C1" s="119" t="s">
        <v>35</v>
      </c>
      <c r="D1" s="119"/>
      <c r="E1" s="19" t="s">
        <v>52</v>
      </c>
    </row>
    <row r="2" spans="1:5" ht="30" customHeight="1">
      <c r="A2" s="65" t="s">
        <v>137</v>
      </c>
      <c r="B2" s="65" t="s">
        <v>138</v>
      </c>
      <c r="C2" s="120"/>
      <c r="D2" s="121"/>
      <c r="E2" s="65"/>
    </row>
    <row r="3" spans="1:5" ht="15" customHeight="1">
      <c r="A3" s="16" t="s">
        <v>36</v>
      </c>
      <c r="B3" s="20" t="s">
        <v>53</v>
      </c>
      <c r="C3" s="58">
        <v>43831</v>
      </c>
      <c r="D3" s="58">
        <v>44196</v>
      </c>
      <c r="E3" s="16" t="s">
        <v>54</v>
      </c>
    </row>
    <row r="4" spans="1:5" ht="15" customHeight="1">
      <c r="A4" s="16" t="s">
        <v>38</v>
      </c>
      <c r="B4" s="16" t="s">
        <v>136</v>
      </c>
      <c r="C4" s="114" t="s">
        <v>160</v>
      </c>
      <c r="D4" s="114"/>
      <c r="E4" s="16" t="s">
        <v>139</v>
      </c>
    </row>
    <row r="5" spans="1:5" ht="15" customHeight="1">
      <c r="A5" s="16" t="s">
        <v>39</v>
      </c>
      <c r="B5" s="16" t="s">
        <v>55</v>
      </c>
      <c r="C5" s="115" t="s">
        <v>161</v>
      </c>
      <c r="D5" s="116"/>
      <c r="E5" s="16" t="s">
        <v>140</v>
      </c>
    </row>
    <row r="6" spans="1:5" ht="15" customHeight="1">
      <c r="A6" s="16" t="s">
        <v>56</v>
      </c>
      <c r="B6" s="16" t="s">
        <v>40</v>
      </c>
      <c r="C6" s="114" t="s">
        <v>57</v>
      </c>
      <c r="D6" s="114"/>
      <c r="E6" s="16" t="s">
        <v>141</v>
      </c>
    </row>
    <row r="7" spans="1:5" ht="15" customHeight="1">
      <c r="A7" s="16" t="s">
        <v>58</v>
      </c>
      <c r="B7" s="16" t="s">
        <v>40</v>
      </c>
      <c r="C7" s="114" t="s">
        <v>162</v>
      </c>
      <c r="D7" s="114"/>
      <c r="E7" s="16" t="s">
        <v>57</v>
      </c>
    </row>
    <row r="8" spans="1:5" ht="15" customHeight="1">
      <c r="A8" s="16" t="s">
        <v>59</v>
      </c>
      <c r="B8" s="16" t="s">
        <v>40</v>
      </c>
      <c r="C8" s="114" t="s">
        <v>64</v>
      </c>
      <c r="D8" s="114"/>
      <c r="E8" s="16" t="s">
        <v>60</v>
      </c>
    </row>
    <row r="9" spans="1:5" ht="15" customHeight="1">
      <c r="A9" s="16" t="s">
        <v>42</v>
      </c>
      <c r="B9" s="16" t="s">
        <v>70</v>
      </c>
      <c r="C9" s="59" t="s">
        <v>163</v>
      </c>
      <c r="D9" s="59"/>
      <c r="E9" s="16" t="s">
        <v>54</v>
      </c>
    </row>
    <row r="10" spans="1:5" ht="15" customHeight="1">
      <c r="A10" s="16" t="s">
        <v>69</v>
      </c>
      <c r="B10" s="16"/>
      <c r="C10" s="117" t="s">
        <v>164</v>
      </c>
      <c r="D10" s="118"/>
      <c r="E10" s="16" t="s">
        <v>43</v>
      </c>
    </row>
    <row r="11" spans="1:5" ht="15" customHeight="1">
      <c r="A11" s="16" t="s">
        <v>37</v>
      </c>
      <c r="B11" s="20" t="s">
        <v>71</v>
      </c>
      <c r="C11" s="59" t="s">
        <v>165</v>
      </c>
      <c r="D11" s="59"/>
      <c r="E11" s="16" t="s">
        <v>61</v>
      </c>
    </row>
    <row r="12" spans="1:5" ht="15" customHeight="1">
      <c r="A12" s="16" t="s">
        <v>62</v>
      </c>
      <c r="B12" s="16"/>
      <c r="C12" s="114" t="s">
        <v>64</v>
      </c>
      <c r="D12" s="114"/>
      <c r="E12" s="16" t="s">
        <v>54</v>
      </c>
    </row>
    <row r="13" spans="1:5" ht="15" customHeight="1">
      <c r="A13" s="16" t="s">
        <v>74</v>
      </c>
      <c r="B13" s="16"/>
      <c r="C13" s="115" t="s">
        <v>57</v>
      </c>
      <c r="D13" s="116"/>
      <c r="E13" s="16" t="s">
        <v>142</v>
      </c>
    </row>
    <row r="14" spans="1:5" ht="15" customHeight="1">
      <c r="A14" s="16" t="s">
        <v>72</v>
      </c>
      <c r="B14" s="16" t="s">
        <v>75</v>
      </c>
      <c r="C14" s="117" t="s">
        <v>64</v>
      </c>
      <c r="D14" s="118"/>
      <c r="E14" s="16" t="s">
        <v>143</v>
      </c>
    </row>
    <row r="15" spans="1:5" ht="15" customHeight="1">
      <c r="A15" s="16" t="s">
        <v>73</v>
      </c>
      <c r="B15" s="16" t="s">
        <v>75</v>
      </c>
      <c r="C15" s="117" t="s">
        <v>64</v>
      </c>
      <c r="D15" s="118"/>
      <c r="E15" s="16" t="s">
        <v>143</v>
      </c>
    </row>
    <row r="16" spans="1:5" ht="15" customHeight="1">
      <c r="A16" s="17" t="s">
        <v>44</v>
      </c>
      <c r="B16" s="16" t="s">
        <v>45</v>
      </c>
      <c r="C16" s="114" t="s">
        <v>64</v>
      </c>
      <c r="D16" s="114"/>
      <c r="E16" s="17" t="s">
        <v>54</v>
      </c>
    </row>
    <row r="17" spans="1:1024" ht="15" customHeight="1">
      <c r="A17" s="18" t="s">
        <v>63</v>
      </c>
      <c r="B17" s="18" t="s">
        <v>40</v>
      </c>
      <c r="C17" s="114" t="s">
        <v>64</v>
      </c>
      <c r="D17" s="114"/>
      <c r="E17" s="17" t="s">
        <v>64</v>
      </c>
    </row>
    <row r="18" spans="1:1024" ht="15" customHeight="1">
      <c r="A18" s="16" t="s">
        <v>65</v>
      </c>
      <c r="B18" s="16"/>
      <c r="C18" s="60" t="s">
        <v>66</v>
      </c>
      <c r="D18" s="60" t="s">
        <v>67</v>
      </c>
      <c r="E18" s="16" t="s">
        <v>68</v>
      </c>
    </row>
    <row r="19" spans="1:1024" s="33" customFormat="1" ht="15" customHeight="1">
      <c r="A19" s="16" t="s">
        <v>144</v>
      </c>
      <c r="B19" s="16"/>
      <c r="C19" s="122"/>
      <c r="D19" s="123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ht="15" customHeight="1">
      <c r="A20" s="16" t="s">
        <v>130</v>
      </c>
      <c r="B20" s="16" t="s">
        <v>131</v>
      </c>
      <c r="C20" s="124"/>
      <c r="D20" s="124"/>
      <c r="E20" s="16" t="s">
        <v>132</v>
      </c>
    </row>
    <row r="21" spans="1:1024" ht="15" customHeight="1">
      <c r="A21" s="16" t="s">
        <v>133</v>
      </c>
      <c r="B21" s="16" t="s">
        <v>134</v>
      </c>
      <c r="C21" s="125"/>
      <c r="D21" s="126"/>
      <c r="E21" s="16" t="s">
        <v>132</v>
      </c>
    </row>
    <row r="22" spans="1:1024" ht="15" customHeight="1">
      <c r="A22" s="16" t="s">
        <v>135</v>
      </c>
      <c r="B22" s="16" t="s">
        <v>134</v>
      </c>
      <c r="C22" s="125"/>
      <c r="D22" s="126"/>
      <c r="E22" s="16" t="s">
        <v>132</v>
      </c>
    </row>
    <row r="23" spans="1:1024" ht="15" customHeight="1"/>
    <row r="24" spans="1:1024" ht="134.25" customHeight="1">
      <c r="AMI24"/>
      <c r="AMJ24"/>
    </row>
    <row r="25" spans="1:1024" ht="15" customHeight="1"/>
    <row r="26" spans="1:1024" ht="15" customHeight="1"/>
    <row r="27" spans="1:1024" ht="15" customHeight="1"/>
    <row r="28" spans="1:1024" ht="15" customHeight="1"/>
    <row r="29" spans="1:1024" ht="15" customHeight="1"/>
    <row r="30" spans="1:1024" ht="15" customHeight="1"/>
    <row r="31" spans="1:1024" ht="15" customHeight="1"/>
    <row r="32" spans="1:102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</sheetData>
  <mergeCells count="18">
    <mergeCell ref="C19:D19"/>
    <mergeCell ref="C20:D20"/>
    <mergeCell ref="C21:D21"/>
    <mergeCell ref="C22:D22"/>
    <mergeCell ref="C1:D1"/>
    <mergeCell ref="C4:D4"/>
    <mergeCell ref="C5:D5"/>
    <mergeCell ref="C6:D6"/>
    <mergeCell ref="C7:D7"/>
    <mergeCell ref="C2:D2"/>
    <mergeCell ref="C8:D8"/>
    <mergeCell ref="C12:D12"/>
    <mergeCell ref="C16:D16"/>
    <mergeCell ref="C17:D17"/>
    <mergeCell ref="C13:D13"/>
    <mergeCell ref="C10:D10"/>
    <mergeCell ref="C14:D14"/>
    <mergeCell ref="C15:D15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6"/>
  <sheetViews>
    <sheetView workbookViewId="0">
      <selection activeCell="H20" sqref="H20"/>
    </sheetView>
  </sheetViews>
  <sheetFormatPr defaultRowHeight="14.25"/>
  <cols>
    <col min="1" max="1" width="8.875" customWidth="1"/>
    <col min="2" max="2" width="22.625" bestFit="1" customWidth="1"/>
    <col min="3" max="6" width="12.625" bestFit="1" customWidth="1"/>
    <col min="8" max="8" width="22.375" bestFit="1" customWidth="1"/>
    <col min="9" max="9" width="10.125" bestFit="1" customWidth="1"/>
    <col min="10" max="12" width="9.625" bestFit="1" customWidth="1"/>
  </cols>
  <sheetData>
    <row r="1" spans="2:6" ht="15" thickBot="1"/>
    <row r="2" spans="2:6" ht="15" thickBot="1">
      <c r="B2" s="25" t="s">
        <v>79</v>
      </c>
      <c r="C2" s="127" t="s">
        <v>275</v>
      </c>
      <c r="D2" s="127"/>
      <c r="E2" s="127"/>
      <c r="F2" s="128"/>
    </row>
    <row r="3" spans="2:6">
      <c r="B3" s="47" t="s">
        <v>81</v>
      </c>
      <c r="C3" s="26" t="s">
        <v>80</v>
      </c>
      <c r="D3" s="27" t="s">
        <v>90</v>
      </c>
      <c r="E3" s="27" t="s">
        <v>91</v>
      </c>
      <c r="F3" s="28" t="s">
        <v>92</v>
      </c>
    </row>
    <row r="4" spans="2:6">
      <c r="B4" s="41" t="s">
        <v>145</v>
      </c>
      <c r="C4" s="129" t="s">
        <v>274</v>
      </c>
      <c r="D4" s="129"/>
      <c r="E4" s="129"/>
      <c r="F4" s="130"/>
    </row>
    <row r="5" spans="2:6">
      <c r="B5" s="41" t="s">
        <v>82</v>
      </c>
      <c r="C5" s="38">
        <f>'Dettagli Remi'!AD14</f>
        <v>716173</v>
      </c>
      <c r="D5" s="35"/>
      <c r="E5" s="35"/>
      <c r="F5" s="22"/>
    </row>
    <row r="6" spans="2:6">
      <c r="B6" s="41" t="s">
        <v>83</v>
      </c>
      <c r="C6" s="38">
        <f>'Dettagli Remi'!AD17</f>
        <v>6350.1540322580649</v>
      </c>
      <c r="D6" s="35"/>
      <c r="E6" s="35"/>
      <c r="F6" s="22"/>
    </row>
    <row r="7" spans="2:6">
      <c r="B7" s="41" t="s">
        <v>84</v>
      </c>
      <c r="C7" s="49"/>
      <c r="D7" s="49"/>
      <c r="E7" s="49"/>
      <c r="F7" s="24"/>
    </row>
    <row r="8" spans="2:6">
      <c r="B8" s="41" t="s">
        <v>85</v>
      </c>
      <c r="C8" s="45"/>
      <c r="D8" s="45"/>
      <c r="E8" s="45"/>
      <c r="F8" s="48"/>
    </row>
    <row r="9" spans="2:6">
      <c r="B9" s="41" t="s">
        <v>86</v>
      </c>
      <c r="C9" s="39">
        <f>((C7*COUNT('Dettagli Remi'!$AD$2:$AD$13))+(C5*C8))/C5</f>
        <v>0</v>
      </c>
      <c r="D9" s="85" t="e">
        <f>((D7*COUNT('Dettagli Remi'!$F$2:$AD$13))+(D5*D8))/D5</f>
        <v>#DIV/0!</v>
      </c>
      <c r="E9" s="85" t="e">
        <f>((E7*COUNT('Dettagli Remi'!$AD$2:$AD$13))+(E5*E8))/E5</f>
        <v>#DIV/0!</v>
      </c>
      <c r="F9" s="86" t="e">
        <f>((F7*COUNT('Dettagli Remi'!$AD$2:$AD$13))+(F5*F8))/F5</f>
        <v>#DIV/0!</v>
      </c>
    </row>
    <row r="10" spans="2:6">
      <c r="B10" s="41" t="s">
        <v>87</v>
      </c>
      <c r="C10" s="40"/>
      <c r="D10" s="23" t="e">
        <f>D5*D9</f>
        <v>#DIV/0!</v>
      </c>
      <c r="E10" s="23" t="e">
        <f>E5*E9</f>
        <v>#DIV/0!</v>
      </c>
      <c r="F10" s="29" t="e">
        <f>F5*F9</f>
        <v>#DIV/0!</v>
      </c>
    </row>
    <row r="11" spans="2:6">
      <c r="B11" s="41" t="s">
        <v>88</v>
      </c>
      <c r="C11" s="37"/>
      <c r="D11" s="37" t="e">
        <f>D10-D10</f>
        <v>#DIV/0!</v>
      </c>
      <c r="E11" s="37" t="e">
        <f>E10-D10</f>
        <v>#DIV/0!</v>
      </c>
      <c r="F11" s="42" t="e">
        <f>F10-D10</f>
        <v>#DIV/0!</v>
      </c>
    </row>
    <row r="12" spans="2:6">
      <c r="B12" s="41" t="s">
        <v>93</v>
      </c>
      <c r="C12" s="31" t="str">
        <f>'elem. compilazione capitolato'!C4</f>
        <v>BON</v>
      </c>
      <c r="D12" s="44"/>
      <c r="E12" s="44"/>
      <c r="F12" s="21"/>
    </row>
    <row r="13" spans="2:6">
      <c r="B13" s="41" t="s">
        <v>39</v>
      </c>
      <c r="C13" s="31" t="str">
        <f>'elem. compilazione capitolato'!C5</f>
        <v>30 GGDF</v>
      </c>
      <c r="D13" s="44"/>
      <c r="E13" s="44"/>
      <c r="F13" s="21"/>
    </row>
    <row r="14" spans="2:6">
      <c r="B14" s="41" t="s">
        <v>56</v>
      </c>
      <c r="C14" s="31" t="str">
        <f>'elem. compilazione capitolato'!C6</f>
        <v>SI</v>
      </c>
      <c r="D14" s="44"/>
      <c r="E14" s="44"/>
      <c r="F14" s="21"/>
    </row>
    <row r="15" spans="2:6">
      <c r="B15" s="41" t="s">
        <v>58</v>
      </c>
      <c r="C15" s="31" t="str">
        <f>'elem. compilazione capitolato'!C7</f>
        <v>LIMITI DI LEGGE</v>
      </c>
      <c r="D15" s="44"/>
      <c r="E15" s="44"/>
      <c r="F15" s="21"/>
    </row>
    <row r="16" spans="2:6">
      <c r="B16" s="41" t="s">
        <v>41</v>
      </c>
      <c r="C16" s="36" t="str">
        <f>'elem. compilazione capitolato'!C8</f>
        <v>NO</v>
      </c>
      <c r="D16" s="45"/>
      <c r="E16" s="45"/>
      <c r="F16" s="48"/>
    </row>
    <row r="17" spans="2:6">
      <c r="B17" s="41" t="s">
        <v>94</v>
      </c>
      <c r="C17" s="36" t="str">
        <f>'elem. compilazione capitolato'!C12</f>
        <v>NO</v>
      </c>
      <c r="D17" s="45"/>
      <c r="E17" s="45"/>
      <c r="F17" s="48"/>
    </row>
    <row r="18" spans="2:6">
      <c r="B18" s="41" t="s">
        <v>95</v>
      </c>
      <c r="C18" s="36" t="str">
        <f>'elem. compilazione capitolato'!C13</f>
        <v>SI</v>
      </c>
      <c r="D18" s="45"/>
      <c r="E18" s="45"/>
      <c r="F18" s="48"/>
    </row>
    <row r="19" spans="2:6">
      <c r="B19" s="41" t="s">
        <v>96</v>
      </c>
      <c r="C19" s="36" t="str">
        <f>'elem. compilazione capitolato'!C14</f>
        <v>NO</v>
      </c>
      <c r="D19" s="45"/>
      <c r="E19" s="45"/>
      <c r="F19" s="48"/>
    </row>
    <row r="20" spans="2:6">
      <c r="B20" s="41" t="s">
        <v>97</v>
      </c>
      <c r="C20" s="36" t="str">
        <f>'elem. compilazione capitolato'!C15</f>
        <v>NO</v>
      </c>
      <c r="D20" s="45"/>
      <c r="E20" s="45"/>
      <c r="F20" s="48"/>
    </row>
    <row r="21" spans="2:6" ht="15" thickBot="1">
      <c r="B21" s="43" t="s">
        <v>89</v>
      </c>
      <c r="C21" s="32" t="str">
        <f>'elem. compilazione capitolato'!C17</f>
        <v>NO</v>
      </c>
      <c r="D21" s="46"/>
      <c r="E21" s="46"/>
      <c r="F21" s="30"/>
    </row>
    <row r="25" spans="2:6">
      <c r="B25" s="33"/>
      <c r="C25" s="84"/>
      <c r="D25" s="33"/>
      <c r="E25" s="33"/>
      <c r="F25" s="33"/>
    </row>
    <row r="26" spans="2:6">
      <c r="B26" s="33"/>
      <c r="C26" s="33"/>
      <c r="D26" s="33"/>
      <c r="E26" s="33"/>
      <c r="F26" s="33"/>
    </row>
  </sheetData>
  <mergeCells count="2">
    <mergeCell ref="C2:F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workbookViewId="0">
      <selection activeCell="H12" sqref="H12"/>
    </sheetView>
  </sheetViews>
  <sheetFormatPr defaultRowHeight="14.25"/>
  <cols>
    <col min="1" max="1" width="18.25" bestFit="1" customWidth="1"/>
    <col min="2" max="2" width="21.25" bestFit="1" customWidth="1"/>
    <col min="3" max="3" width="20.125" customWidth="1"/>
  </cols>
  <sheetData>
    <row r="1" spans="1:4" ht="42" customHeight="1">
      <c r="A1" s="47" t="s">
        <v>115</v>
      </c>
      <c r="B1" s="141" t="s">
        <v>283</v>
      </c>
      <c r="C1" s="142"/>
      <c r="D1" s="143"/>
    </row>
    <row r="2" spans="1:4">
      <c r="A2" s="41" t="s">
        <v>116</v>
      </c>
      <c r="B2" s="50" t="s">
        <v>118</v>
      </c>
      <c r="C2" s="144">
        <f>'Dettagli Remi'!AD14</f>
        <v>716173</v>
      </c>
      <c r="D2" s="145"/>
    </row>
    <row r="3" spans="1:4">
      <c r="A3" s="41" t="s">
        <v>117</v>
      </c>
      <c r="B3" s="63">
        <f>'elem. compilazione capitolato'!C3</f>
        <v>43831</v>
      </c>
      <c r="C3" s="146">
        <f>'elem. compilazione capitolato'!D3</f>
        <v>44196</v>
      </c>
      <c r="D3" s="147"/>
    </row>
    <row r="4" spans="1:4">
      <c r="A4" s="41" t="s">
        <v>119</v>
      </c>
      <c r="B4" s="134" t="s">
        <v>43</v>
      </c>
      <c r="C4" s="135"/>
      <c r="D4" s="136"/>
    </row>
    <row r="5" spans="1:4">
      <c r="A5" s="41" t="s">
        <v>98</v>
      </c>
      <c r="B5" s="134" t="str">
        <f>'elem. compilazione capitolato'!C4</f>
        <v>BON</v>
      </c>
      <c r="C5" s="134"/>
      <c r="D5" s="137"/>
    </row>
    <row r="6" spans="1:4">
      <c r="A6" s="41" t="s">
        <v>99</v>
      </c>
      <c r="B6" s="134" t="str">
        <f>'elem. compilazione capitolato'!C5</f>
        <v>30 GGDF</v>
      </c>
      <c r="C6" s="134"/>
      <c r="D6" s="137"/>
    </row>
    <row r="7" spans="1:4">
      <c r="A7" s="41" t="s">
        <v>100</v>
      </c>
      <c r="B7" s="134" t="str">
        <f>'elem. compilazione capitolato'!C7</f>
        <v>LIMITI DI LEGGE</v>
      </c>
      <c r="C7" s="134"/>
      <c r="D7" s="137"/>
    </row>
    <row r="8" spans="1:4">
      <c r="A8" s="41" t="s">
        <v>41</v>
      </c>
      <c r="B8" s="134" t="str">
        <f>'elem. compilazione capitolato'!C8</f>
        <v>NO</v>
      </c>
      <c r="C8" s="134"/>
      <c r="D8" s="137"/>
    </row>
    <row r="9" spans="1:4">
      <c r="A9" s="41" t="s">
        <v>101</v>
      </c>
      <c r="B9" s="50" t="str">
        <f>'elem. compilazione capitolato'!C9</f>
        <v>FISSO</v>
      </c>
      <c r="C9" s="134">
        <f>'elem. compilazione capitolato'!D9</f>
        <v>0</v>
      </c>
      <c r="D9" s="137"/>
    </row>
    <row r="10" spans="1:4">
      <c r="A10" s="51" t="s">
        <v>102</v>
      </c>
      <c r="B10" s="134" t="s">
        <v>120</v>
      </c>
      <c r="C10" s="134"/>
      <c r="D10" s="137"/>
    </row>
    <row r="11" spans="1:4">
      <c r="A11" s="52"/>
      <c r="B11" s="134" t="s">
        <v>121</v>
      </c>
      <c r="C11" s="134"/>
      <c r="D11" s="137"/>
    </row>
    <row r="12" spans="1:4">
      <c r="A12" s="52"/>
      <c r="B12" s="134" t="s">
        <v>122</v>
      </c>
      <c r="C12" s="134"/>
      <c r="D12" s="137"/>
    </row>
    <row r="13" spans="1:4">
      <c r="A13" s="52"/>
      <c r="B13" s="134" t="s">
        <v>123</v>
      </c>
      <c r="C13" s="134"/>
      <c r="D13" s="137"/>
    </row>
    <row r="14" spans="1:4" s="33" customFormat="1">
      <c r="A14" s="52"/>
      <c r="B14" s="140" t="s">
        <v>146</v>
      </c>
      <c r="C14" s="138"/>
      <c r="D14" s="139"/>
    </row>
    <row r="15" spans="1:4">
      <c r="A15" s="52"/>
      <c r="B15" s="134" t="s">
        <v>124</v>
      </c>
      <c r="C15" s="134"/>
      <c r="D15" s="137"/>
    </row>
    <row r="16" spans="1:4">
      <c r="A16" s="51" t="s">
        <v>103</v>
      </c>
      <c r="B16" s="134" t="s">
        <v>104</v>
      </c>
      <c r="C16" s="134"/>
      <c r="D16" s="137"/>
    </row>
    <row r="17" spans="1:4">
      <c r="A17" s="52"/>
      <c r="B17" s="134" t="s">
        <v>125</v>
      </c>
      <c r="C17" s="134"/>
      <c r="D17" s="137"/>
    </row>
    <row r="18" spans="1:4">
      <c r="A18" s="52"/>
      <c r="B18" s="134" t="s">
        <v>126</v>
      </c>
      <c r="C18" s="134"/>
      <c r="D18" s="137"/>
    </row>
    <row r="19" spans="1:4">
      <c r="A19" s="52"/>
      <c r="B19" s="134" t="s">
        <v>105</v>
      </c>
      <c r="C19" s="134"/>
      <c r="D19" s="137"/>
    </row>
    <row r="20" spans="1:4">
      <c r="A20" s="53"/>
      <c r="B20" s="134" t="s">
        <v>106</v>
      </c>
      <c r="C20" s="134"/>
      <c r="D20" s="137"/>
    </row>
    <row r="21" spans="1:4">
      <c r="A21" s="41" t="s">
        <v>107</v>
      </c>
      <c r="B21" s="56" t="s">
        <v>127</v>
      </c>
      <c r="C21" s="129" t="str">
        <f>'elem. compilazione capitolato'!C13:D13</f>
        <v>SI</v>
      </c>
      <c r="D21" s="130"/>
    </row>
    <row r="22" spans="1:4" s="33" customFormat="1">
      <c r="A22" s="41"/>
      <c r="B22" s="57" t="s">
        <v>26</v>
      </c>
      <c r="C22" s="129" t="str">
        <f>'elem. compilazione capitolato'!C14:D14</f>
        <v>NO</v>
      </c>
      <c r="D22" s="130"/>
    </row>
    <row r="23" spans="1:4" s="33" customFormat="1">
      <c r="A23" s="41"/>
      <c r="B23" s="57" t="s">
        <v>128</v>
      </c>
      <c r="C23" s="129" t="str">
        <f>'elem. compilazione capitolato'!C15:D15</f>
        <v>NO</v>
      </c>
      <c r="D23" s="130"/>
    </row>
    <row r="24" spans="1:4">
      <c r="A24" s="41" t="s">
        <v>56</v>
      </c>
      <c r="B24" s="134" t="str">
        <f>'elem. compilazione capitolato'!C6</f>
        <v>SI</v>
      </c>
      <c r="C24" s="134"/>
      <c r="D24" s="137"/>
    </row>
    <row r="25" spans="1:4">
      <c r="A25" s="51" t="s">
        <v>108</v>
      </c>
      <c r="B25" s="54" t="s">
        <v>109</v>
      </c>
      <c r="C25" s="138" t="str">
        <f>'elem. compilazione capitolato'!C17</f>
        <v>NO</v>
      </c>
      <c r="D25" s="139"/>
    </row>
    <row r="26" spans="1:4">
      <c r="A26" s="52"/>
      <c r="B26" s="134" t="s">
        <v>110</v>
      </c>
      <c r="C26" s="134"/>
      <c r="D26" s="137"/>
    </row>
    <row r="27" spans="1:4">
      <c r="A27" s="52"/>
      <c r="B27" s="134" t="s">
        <v>111</v>
      </c>
      <c r="C27" s="134"/>
      <c r="D27" s="137"/>
    </row>
    <row r="28" spans="1:4">
      <c r="A28" s="52"/>
      <c r="B28" s="134" t="s">
        <v>112</v>
      </c>
      <c r="C28" s="134"/>
      <c r="D28" s="137"/>
    </row>
    <row r="29" spans="1:4" ht="15" thickBot="1">
      <c r="A29" s="55"/>
      <c r="B29" s="131" t="s">
        <v>113</v>
      </c>
      <c r="C29" s="131"/>
      <c r="D29" s="132"/>
    </row>
    <row r="30" spans="1:4" ht="28.5" customHeight="1">
      <c r="A30" s="133" t="s">
        <v>114</v>
      </c>
      <c r="B30" s="133"/>
      <c r="C30" s="133"/>
      <c r="D30" s="133"/>
    </row>
  </sheetData>
  <mergeCells count="30">
    <mergeCell ref="B1:D1"/>
    <mergeCell ref="C2:D2"/>
    <mergeCell ref="C3:D3"/>
    <mergeCell ref="C21:D21"/>
    <mergeCell ref="C23:D23"/>
    <mergeCell ref="B18:D18"/>
    <mergeCell ref="B19:D19"/>
    <mergeCell ref="B20:D20"/>
    <mergeCell ref="C9:D9"/>
    <mergeCell ref="B10:D10"/>
    <mergeCell ref="B11:D11"/>
    <mergeCell ref="B12:D12"/>
    <mergeCell ref="B5:D5"/>
    <mergeCell ref="B6:D6"/>
    <mergeCell ref="B7:D7"/>
    <mergeCell ref="B8:D8"/>
    <mergeCell ref="B29:D29"/>
    <mergeCell ref="A30:D30"/>
    <mergeCell ref="B4:D4"/>
    <mergeCell ref="B26:D26"/>
    <mergeCell ref="B27:D27"/>
    <mergeCell ref="B28:D28"/>
    <mergeCell ref="C25:D25"/>
    <mergeCell ref="C22:D22"/>
    <mergeCell ref="B16:D16"/>
    <mergeCell ref="B17:D17"/>
    <mergeCell ref="B24:D24"/>
    <mergeCell ref="B13:D13"/>
    <mergeCell ref="B15:D15"/>
    <mergeCell ref="B14:D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0"/>
  <sheetViews>
    <sheetView topLeftCell="H1" zoomScale="40" zoomScaleNormal="40" workbookViewId="0">
      <selection activeCell="AJ98" sqref="AJ98"/>
    </sheetView>
  </sheetViews>
  <sheetFormatPr defaultRowHeight="14.25"/>
  <cols>
    <col min="1" max="1" width="22.125" bestFit="1" customWidth="1"/>
    <col min="2" max="2" width="21.375" customWidth="1"/>
    <col min="3" max="4" width="21.375" style="33" customWidth="1"/>
    <col min="5" max="5" width="21.875" customWidth="1"/>
    <col min="7" max="7" width="22.125" bestFit="1" customWidth="1"/>
    <col min="8" max="8" width="16" customWidth="1"/>
    <col min="9" max="10" width="16" style="33" customWidth="1"/>
    <col min="11" max="11" width="18.375" customWidth="1"/>
    <col min="13" max="13" width="22.125" bestFit="1" customWidth="1"/>
    <col min="14" max="14" width="20.625" customWidth="1"/>
    <col min="15" max="16" width="20.625" style="33" customWidth="1"/>
    <col min="17" max="17" width="17.25" customWidth="1"/>
    <col min="19" max="19" width="22.125" bestFit="1" customWidth="1"/>
    <col min="20" max="20" width="16" bestFit="1" customWidth="1"/>
    <col min="21" max="22" width="16" style="33" customWidth="1"/>
    <col min="23" max="23" width="11.875" bestFit="1" customWidth="1"/>
    <col min="25" max="25" width="22.125" bestFit="1" customWidth="1"/>
    <col min="26" max="26" width="16" bestFit="1" customWidth="1"/>
    <col min="27" max="28" width="16" style="33" customWidth="1"/>
    <col min="29" max="29" width="11.375" bestFit="1" customWidth="1"/>
    <col min="31" max="31" width="22.125" bestFit="1" customWidth="1"/>
    <col min="32" max="32" width="16" bestFit="1" customWidth="1"/>
    <col min="33" max="34" width="16" style="33" customWidth="1"/>
    <col min="35" max="35" width="11.375" bestFit="1" customWidth="1"/>
    <col min="37" max="37" width="22.125" bestFit="1" customWidth="1"/>
    <col min="38" max="38" width="16" bestFit="1" customWidth="1"/>
    <col min="39" max="40" width="16" style="33" customWidth="1"/>
    <col min="41" max="41" width="12.125" bestFit="1" customWidth="1"/>
    <col min="43" max="43" width="22.125" bestFit="1" customWidth="1"/>
    <col min="45" max="45" width="8.75" style="33"/>
    <col min="47" max="47" width="8.75" style="33"/>
    <col min="49" max="49" width="8.75" style="33"/>
    <col min="51" max="51" width="8.75" style="33"/>
    <col min="60" max="60" width="22.125" bestFit="1" customWidth="1"/>
    <col min="61" max="62" width="11.375" bestFit="1" customWidth="1"/>
    <col min="64" max="64" width="22.125" bestFit="1" customWidth="1"/>
    <col min="65" max="66" width="11.375" bestFit="1" customWidth="1"/>
    <col min="68" max="68" width="22.125" bestFit="1" customWidth="1"/>
    <col min="69" max="70" width="11.375" bestFit="1" customWidth="1"/>
    <col min="72" max="72" width="22.125" bestFit="1" customWidth="1"/>
    <col min="73" max="74" width="11.375" bestFit="1" customWidth="1"/>
    <col min="76" max="76" width="22.125" bestFit="1" customWidth="1"/>
    <col min="77" max="78" width="11.375" bestFit="1" customWidth="1"/>
    <col min="80" max="80" width="22.125" bestFit="1" customWidth="1"/>
    <col min="81" max="82" width="11.375" bestFit="1" customWidth="1"/>
  </cols>
  <sheetData>
    <row r="1" spans="1:53" s="72" customFormat="1" ht="15">
      <c r="A1" s="79" t="s">
        <v>166</v>
      </c>
      <c r="B1" s="79" t="s">
        <v>167</v>
      </c>
      <c r="C1" s="79" t="s">
        <v>291</v>
      </c>
      <c r="D1" s="79" t="s">
        <v>293</v>
      </c>
      <c r="E1" s="79" t="s">
        <v>301</v>
      </c>
      <c r="G1" s="79" t="s">
        <v>166</v>
      </c>
      <c r="H1" s="79" t="str">
        <f>B1</f>
        <v>PRELIEVI 2015</v>
      </c>
      <c r="I1" s="79" t="str">
        <f>C1</f>
        <v>PRELIEVI 2016</v>
      </c>
      <c r="J1" s="79" t="str">
        <f>D1</f>
        <v>PRELIEVI 2017</v>
      </c>
      <c r="K1" s="79" t="str">
        <f>E1</f>
        <v>PRELIEVI 2018</v>
      </c>
      <c r="L1" s="80"/>
      <c r="M1" s="79" t="s">
        <v>166</v>
      </c>
      <c r="N1" s="79" t="str">
        <f>H1</f>
        <v>PRELIEVI 2015</v>
      </c>
      <c r="O1" s="79" t="str">
        <f>I1</f>
        <v>PRELIEVI 2016</v>
      </c>
      <c r="P1" s="79" t="str">
        <f>J1</f>
        <v>PRELIEVI 2017</v>
      </c>
      <c r="Q1" s="79" t="str">
        <f>K1</f>
        <v>PRELIEVI 2018</v>
      </c>
      <c r="R1" s="80"/>
      <c r="S1" s="79" t="s">
        <v>166</v>
      </c>
      <c r="T1" s="79" t="str">
        <f>N1</f>
        <v>PRELIEVI 2015</v>
      </c>
      <c r="U1" s="79" t="str">
        <f>O1</f>
        <v>PRELIEVI 2016</v>
      </c>
      <c r="V1" s="79" t="str">
        <f>P1</f>
        <v>PRELIEVI 2017</v>
      </c>
      <c r="W1" s="79" t="str">
        <f>Q1</f>
        <v>PRELIEVI 2018</v>
      </c>
      <c r="X1" s="80"/>
      <c r="Y1" s="79" t="s">
        <v>166</v>
      </c>
      <c r="Z1" s="79" t="str">
        <f>T1</f>
        <v>PRELIEVI 2015</v>
      </c>
      <c r="AA1" s="79" t="str">
        <f>U1</f>
        <v>PRELIEVI 2016</v>
      </c>
      <c r="AB1" s="79" t="str">
        <f>V1</f>
        <v>PRELIEVI 2017</v>
      </c>
      <c r="AC1" s="79" t="str">
        <f>W1</f>
        <v>PRELIEVI 2018</v>
      </c>
      <c r="AE1" s="79" t="s">
        <v>166</v>
      </c>
      <c r="AF1" s="79" t="str">
        <f>Z1</f>
        <v>PRELIEVI 2015</v>
      </c>
      <c r="AG1" s="79" t="str">
        <f>AA1</f>
        <v>PRELIEVI 2016</v>
      </c>
      <c r="AH1" s="79" t="str">
        <f>AB1</f>
        <v>PRELIEVI 2017</v>
      </c>
      <c r="AI1" s="79" t="str">
        <f>AC1</f>
        <v>PRELIEVI 2018</v>
      </c>
      <c r="AK1" s="79" t="s">
        <v>166</v>
      </c>
      <c r="AL1" s="79" t="str">
        <f>AF1</f>
        <v>PRELIEVI 2015</v>
      </c>
      <c r="AM1" s="79" t="str">
        <f>AG1</f>
        <v>PRELIEVI 2016</v>
      </c>
      <c r="AN1" s="79" t="str">
        <f>AH1</f>
        <v>PRELIEVI 2017</v>
      </c>
      <c r="AO1" s="79" t="str">
        <f>AI1</f>
        <v>PRELIEVI 2018</v>
      </c>
      <c r="AP1" s="80"/>
    </row>
    <row r="2" spans="1:53" s="76" customFormat="1" ht="15">
      <c r="A2" s="61" t="s">
        <v>13</v>
      </c>
      <c r="B2" s="61">
        <v>3219</v>
      </c>
      <c r="C2" s="66">
        <v>1140</v>
      </c>
      <c r="D2" s="66">
        <v>1901</v>
      </c>
      <c r="E2" s="66">
        <v>1077</v>
      </c>
      <c r="G2" s="61" t="s">
        <v>13</v>
      </c>
      <c r="H2" s="66">
        <v>135</v>
      </c>
      <c r="I2" s="66">
        <v>50</v>
      </c>
      <c r="J2" s="66">
        <v>138.5</v>
      </c>
      <c r="K2" s="66">
        <v>104</v>
      </c>
      <c r="L2" s="77"/>
      <c r="M2" s="61" t="s">
        <v>13</v>
      </c>
      <c r="N2" s="66">
        <v>1592</v>
      </c>
      <c r="O2" s="66">
        <v>1439</v>
      </c>
      <c r="P2" s="66">
        <v>2657</v>
      </c>
      <c r="Q2" s="66">
        <v>2024</v>
      </c>
      <c r="R2" s="77"/>
      <c r="S2" s="61" t="s">
        <v>13</v>
      </c>
      <c r="T2" s="66">
        <v>925</v>
      </c>
      <c r="U2" s="66">
        <v>496</v>
      </c>
      <c r="V2" s="66">
        <v>781.5</v>
      </c>
      <c r="W2" s="66">
        <v>151</v>
      </c>
      <c r="X2" s="77"/>
      <c r="Y2" s="61" t="s">
        <v>13</v>
      </c>
      <c r="Z2" s="66">
        <v>9092</v>
      </c>
      <c r="AA2" s="66">
        <v>4033</v>
      </c>
      <c r="AB2" s="66">
        <v>6256</v>
      </c>
      <c r="AC2" s="66">
        <v>6986</v>
      </c>
      <c r="AE2" s="61" t="s">
        <v>13</v>
      </c>
      <c r="AF2" s="66">
        <v>1159</v>
      </c>
      <c r="AG2" s="66">
        <v>454</v>
      </c>
      <c r="AH2" s="66">
        <v>636</v>
      </c>
      <c r="AI2" s="66">
        <v>521</v>
      </c>
      <c r="AK2" s="61" t="s">
        <v>13</v>
      </c>
      <c r="AL2" s="66">
        <v>8766</v>
      </c>
      <c r="AM2" s="66">
        <v>4151</v>
      </c>
      <c r="AN2" s="66">
        <v>8096</v>
      </c>
      <c r="AO2" s="66">
        <v>7435</v>
      </c>
      <c r="AP2" s="77"/>
      <c r="AR2" s="72"/>
      <c r="AS2" s="72"/>
      <c r="AT2" s="72"/>
      <c r="AU2" s="72"/>
      <c r="AV2" s="72"/>
      <c r="AW2" s="72"/>
      <c r="AX2" s="72"/>
      <c r="AY2" s="72"/>
      <c r="AZ2" s="72"/>
      <c r="BA2" s="72"/>
    </row>
    <row r="3" spans="1:53" s="76" customFormat="1" ht="15">
      <c r="A3" s="61" t="s">
        <v>14</v>
      </c>
      <c r="B3" s="61">
        <v>1094</v>
      </c>
      <c r="C3" s="66">
        <v>2450</v>
      </c>
      <c r="D3" s="66">
        <v>1901</v>
      </c>
      <c r="E3" s="66">
        <v>1218</v>
      </c>
      <c r="G3" s="61" t="s">
        <v>14</v>
      </c>
      <c r="H3" s="66">
        <v>84</v>
      </c>
      <c r="I3" s="66">
        <v>134</v>
      </c>
      <c r="J3" s="66">
        <v>138.5</v>
      </c>
      <c r="K3" s="66">
        <v>112</v>
      </c>
      <c r="L3" s="77"/>
      <c r="M3" s="61" t="s">
        <v>14</v>
      </c>
      <c r="N3" s="66">
        <v>1549</v>
      </c>
      <c r="O3" s="66">
        <v>2848</v>
      </c>
      <c r="P3" s="66">
        <v>2657</v>
      </c>
      <c r="Q3" s="66">
        <v>2413</v>
      </c>
      <c r="R3" s="77"/>
      <c r="S3" s="61" t="s">
        <v>14</v>
      </c>
      <c r="T3" s="66">
        <v>580</v>
      </c>
      <c r="U3" s="66">
        <v>1311</v>
      </c>
      <c r="V3" s="66">
        <v>781.5</v>
      </c>
      <c r="W3" s="66">
        <v>453</v>
      </c>
      <c r="X3" s="77"/>
      <c r="Y3" s="61" t="s">
        <v>14</v>
      </c>
      <c r="Z3" s="66">
        <v>5492</v>
      </c>
      <c r="AA3" s="66">
        <v>8873</v>
      </c>
      <c r="AB3" s="66">
        <v>6256</v>
      </c>
      <c r="AC3" s="66">
        <v>8056</v>
      </c>
      <c r="AE3" s="61" t="s">
        <v>14</v>
      </c>
      <c r="AF3" s="66">
        <v>562</v>
      </c>
      <c r="AG3" s="66">
        <v>1066</v>
      </c>
      <c r="AH3" s="66">
        <v>636</v>
      </c>
      <c r="AI3" s="66">
        <v>670</v>
      </c>
      <c r="AK3" s="61" t="s">
        <v>14</v>
      </c>
      <c r="AL3" s="66">
        <v>5388</v>
      </c>
      <c r="AM3" s="66">
        <v>8930</v>
      </c>
      <c r="AN3" s="66">
        <v>8096</v>
      </c>
      <c r="AO3" s="66">
        <v>10313</v>
      </c>
      <c r="AP3" s="77"/>
      <c r="AR3" s="72"/>
      <c r="AS3" s="72"/>
      <c r="AT3" s="72"/>
      <c r="AU3" s="72"/>
      <c r="AV3" s="72"/>
      <c r="AW3" s="72"/>
      <c r="AX3" s="72"/>
      <c r="AY3" s="72"/>
      <c r="AZ3" s="72"/>
      <c r="BA3" s="72"/>
    </row>
    <row r="4" spans="1:53" s="76" customFormat="1" ht="15">
      <c r="A4" s="61" t="s">
        <v>15</v>
      </c>
      <c r="B4" s="61">
        <v>2560</v>
      </c>
      <c r="C4" s="66">
        <v>2001</v>
      </c>
      <c r="D4" s="66">
        <v>1429</v>
      </c>
      <c r="E4" s="66">
        <v>875</v>
      </c>
      <c r="G4" s="61" t="s">
        <v>15</v>
      </c>
      <c r="H4" s="66">
        <v>200</v>
      </c>
      <c r="I4" s="66">
        <v>107</v>
      </c>
      <c r="J4" s="66">
        <v>137</v>
      </c>
      <c r="K4" s="66">
        <v>102</v>
      </c>
      <c r="L4" s="77"/>
      <c r="M4" s="61" t="s">
        <v>15</v>
      </c>
      <c r="N4" s="66">
        <v>3077</v>
      </c>
      <c r="O4" s="66">
        <v>2446</v>
      </c>
      <c r="P4" s="66">
        <v>2419</v>
      </c>
      <c r="Q4" s="66">
        <v>1858</v>
      </c>
      <c r="R4" s="77"/>
      <c r="S4" s="61" t="s">
        <v>15</v>
      </c>
      <c r="T4" s="66">
        <v>1138</v>
      </c>
      <c r="U4" s="66">
        <v>982</v>
      </c>
      <c r="V4" s="66">
        <v>125</v>
      </c>
      <c r="W4" s="66">
        <v>463</v>
      </c>
      <c r="X4" s="77"/>
      <c r="Y4" s="61" t="s">
        <v>15</v>
      </c>
      <c r="Z4" s="66">
        <v>11397</v>
      </c>
      <c r="AA4" s="66">
        <v>7787</v>
      </c>
      <c r="AB4" s="66">
        <v>3743</v>
      </c>
      <c r="AC4" s="66">
        <v>5559</v>
      </c>
      <c r="AE4" s="61" t="s">
        <v>15</v>
      </c>
      <c r="AF4" s="66">
        <v>1031</v>
      </c>
      <c r="AG4" s="66">
        <v>762</v>
      </c>
      <c r="AH4" s="66">
        <v>442</v>
      </c>
      <c r="AI4" s="66">
        <v>521</v>
      </c>
      <c r="AK4" s="61" t="s">
        <v>15</v>
      </c>
      <c r="AL4" s="66">
        <v>8015</v>
      </c>
      <c r="AM4" s="66">
        <v>7156</v>
      </c>
      <c r="AN4" s="66">
        <v>4400</v>
      </c>
      <c r="AO4" s="66">
        <v>7839</v>
      </c>
      <c r="AP4" s="77"/>
      <c r="AR4" s="72"/>
      <c r="AS4" s="72"/>
      <c r="AT4" s="72"/>
      <c r="AU4" s="72"/>
      <c r="AV4" s="72"/>
      <c r="AW4" s="72"/>
      <c r="AX4" s="72"/>
      <c r="AY4" s="72"/>
      <c r="AZ4" s="72"/>
      <c r="BA4" s="72"/>
    </row>
    <row r="5" spans="1:53" s="76" customFormat="1" ht="15">
      <c r="A5" s="61" t="s">
        <v>16</v>
      </c>
      <c r="B5" s="61">
        <v>1294</v>
      </c>
      <c r="C5" s="66">
        <v>1052</v>
      </c>
      <c r="D5" s="66">
        <v>881</v>
      </c>
      <c r="E5" s="66">
        <v>728</v>
      </c>
      <c r="G5" s="61" t="s">
        <v>16</v>
      </c>
      <c r="H5" s="66">
        <v>115</v>
      </c>
      <c r="I5" s="66">
        <v>74</v>
      </c>
      <c r="J5" s="66">
        <v>97</v>
      </c>
      <c r="K5" s="66">
        <v>107</v>
      </c>
      <c r="L5" s="77"/>
      <c r="M5" s="61" t="s">
        <v>16</v>
      </c>
      <c r="N5" s="66">
        <v>2130</v>
      </c>
      <c r="O5" s="66">
        <v>917</v>
      </c>
      <c r="P5" s="66">
        <v>800</v>
      </c>
      <c r="Q5" s="66">
        <v>1371</v>
      </c>
      <c r="R5" s="77"/>
      <c r="S5" s="61" t="s">
        <v>16</v>
      </c>
      <c r="T5" s="66">
        <v>283</v>
      </c>
      <c r="U5" s="66">
        <v>3</v>
      </c>
      <c r="V5" s="66">
        <v>535</v>
      </c>
      <c r="W5" s="66">
        <v>344</v>
      </c>
      <c r="X5" s="77"/>
      <c r="Y5" s="61" t="s">
        <v>16</v>
      </c>
      <c r="Z5" s="66">
        <v>28219</v>
      </c>
      <c r="AA5" s="66">
        <v>62</v>
      </c>
      <c r="AB5" s="66">
        <v>19</v>
      </c>
      <c r="AC5" s="66">
        <v>4168</v>
      </c>
      <c r="AE5" s="61" t="s">
        <v>16</v>
      </c>
      <c r="AF5" s="66">
        <v>269</v>
      </c>
      <c r="AG5" s="66">
        <v>74</v>
      </c>
      <c r="AH5" s="66">
        <v>68</v>
      </c>
      <c r="AI5" s="66">
        <v>330</v>
      </c>
      <c r="AK5" s="61" t="s">
        <v>16</v>
      </c>
      <c r="AL5" s="66">
        <v>1162</v>
      </c>
      <c r="AM5" s="66">
        <v>0</v>
      </c>
      <c r="AN5" s="66">
        <v>0</v>
      </c>
      <c r="AO5" s="66">
        <v>3510</v>
      </c>
      <c r="AP5" s="77"/>
      <c r="AR5" s="72"/>
      <c r="AS5" s="72"/>
      <c r="AT5" s="72"/>
      <c r="AU5" s="72"/>
      <c r="AV5" s="72"/>
      <c r="AW5" s="72"/>
      <c r="AX5" s="72"/>
      <c r="AY5" s="72"/>
      <c r="AZ5" s="72"/>
      <c r="BA5" s="72"/>
    </row>
    <row r="6" spans="1:53" s="76" customFormat="1" ht="15">
      <c r="A6" s="61" t="s">
        <v>17</v>
      </c>
      <c r="B6" s="61">
        <v>436</v>
      </c>
      <c r="C6" s="66">
        <v>1195</v>
      </c>
      <c r="D6" s="66">
        <v>1164</v>
      </c>
      <c r="E6" s="66">
        <v>492</v>
      </c>
      <c r="G6" s="61" t="s">
        <v>17</v>
      </c>
      <c r="H6" s="66">
        <v>97</v>
      </c>
      <c r="I6" s="66">
        <v>87</v>
      </c>
      <c r="J6" s="66">
        <v>171</v>
      </c>
      <c r="K6" s="66">
        <v>87</v>
      </c>
      <c r="L6" s="77"/>
      <c r="M6" s="61" t="s">
        <v>17</v>
      </c>
      <c r="N6" s="66">
        <v>538</v>
      </c>
      <c r="O6" s="66">
        <v>951</v>
      </c>
      <c r="P6" s="66">
        <v>1317</v>
      </c>
      <c r="Q6" s="66">
        <v>706</v>
      </c>
      <c r="R6" s="77"/>
      <c r="S6" s="61" t="s">
        <v>17</v>
      </c>
      <c r="T6" s="66">
        <v>0</v>
      </c>
      <c r="U6" s="66">
        <v>0</v>
      </c>
      <c r="V6" s="66">
        <v>401</v>
      </c>
      <c r="W6" s="66">
        <v>4</v>
      </c>
      <c r="X6" s="77"/>
      <c r="Y6" s="61" t="s">
        <v>17</v>
      </c>
      <c r="Z6" s="66">
        <v>0</v>
      </c>
      <c r="AA6" s="66">
        <v>83</v>
      </c>
      <c r="AB6" s="66">
        <v>58</v>
      </c>
      <c r="AC6" s="66">
        <v>242</v>
      </c>
      <c r="AE6" s="61" t="s">
        <v>17</v>
      </c>
      <c r="AF6" s="66">
        <v>0</v>
      </c>
      <c r="AG6" s="66">
        <v>82</v>
      </c>
      <c r="AH6" s="66">
        <v>92</v>
      </c>
      <c r="AI6" s="66">
        <v>113</v>
      </c>
      <c r="AK6" s="61" t="s">
        <v>17</v>
      </c>
      <c r="AL6" s="66">
        <v>0</v>
      </c>
      <c r="AM6" s="66">
        <v>0</v>
      </c>
      <c r="AN6" s="66">
        <v>0</v>
      </c>
      <c r="AO6" s="66">
        <v>0</v>
      </c>
      <c r="AP6" s="77"/>
    </row>
    <row r="7" spans="1:53" s="76" customFormat="1" ht="15">
      <c r="A7" s="61" t="s">
        <v>18</v>
      </c>
      <c r="B7" s="61">
        <v>96</v>
      </c>
      <c r="C7" s="66">
        <v>1123</v>
      </c>
      <c r="D7" s="66">
        <v>429</v>
      </c>
      <c r="E7" s="66">
        <v>0</v>
      </c>
      <c r="G7" s="61" t="s">
        <v>18</v>
      </c>
      <c r="H7" s="66">
        <v>96</v>
      </c>
      <c r="I7" s="66">
        <v>61</v>
      </c>
      <c r="J7" s="66">
        <v>93</v>
      </c>
      <c r="K7" s="66">
        <v>61</v>
      </c>
      <c r="L7" s="77"/>
      <c r="M7" s="61" t="s">
        <v>18</v>
      </c>
      <c r="N7" s="66">
        <v>581</v>
      </c>
      <c r="O7" s="66">
        <v>936</v>
      </c>
      <c r="P7" s="66">
        <v>552</v>
      </c>
      <c r="Q7" s="66">
        <v>498</v>
      </c>
      <c r="R7" s="77"/>
      <c r="S7" s="61" t="s">
        <v>18</v>
      </c>
      <c r="T7" s="66">
        <v>0</v>
      </c>
      <c r="U7" s="66">
        <v>0</v>
      </c>
      <c r="V7" s="66">
        <v>0</v>
      </c>
      <c r="W7" s="66">
        <v>0</v>
      </c>
      <c r="X7" s="77"/>
      <c r="Y7" s="61" t="s">
        <v>18</v>
      </c>
      <c r="Z7" s="66">
        <v>0</v>
      </c>
      <c r="AA7" s="66">
        <v>73</v>
      </c>
      <c r="AB7" s="66">
        <v>0</v>
      </c>
      <c r="AC7" s="66">
        <v>179</v>
      </c>
      <c r="AE7" s="61" t="s">
        <v>18</v>
      </c>
      <c r="AF7" s="66">
        <v>0</v>
      </c>
      <c r="AG7" s="66">
        <v>89</v>
      </c>
      <c r="AH7" s="66">
        <v>32</v>
      </c>
      <c r="AI7" s="66">
        <v>75</v>
      </c>
      <c r="AK7" s="61" t="s">
        <v>18</v>
      </c>
      <c r="AL7" s="66">
        <v>0</v>
      </c>
      <c r="AM7" s="66">
        <v>0</v>
      </c>
      <c r="AN7" s="66">
        <v>1</v>
      </c>
      <c r="AO7" s="66">
        <v>0</v>
      </c>
      <c r="AP7" s="77"/>
    </row>
    <row r="8" spans="1:53" s="76" customFormat="1" ht="15">
      <c r="A8" s="61" t="s">
        <v>19</v>
      </c>
      <c r="B8" s="61">
        <v>43</v>
      </c>
      <c r="C8" s="66">
        <v>926</v>
      </c>
      <c r="D8" s="66">
        <v>431</v>
      </c>
      <c r="E8" s="66">
        <v>0</v>
      </c>
      <c r="G8" s="61" t="s">
        <v>19</v>
      </c>
      <c r="H8" s="66">
        <v>47</v>
      </c>
      <c r="I8" s="66">
        <v>63</v>
      </c>
      <c r="J8" s="66">
        <v>164</v>
      </c>
      <c r="K8" s="66">
        <v>109</v>
      </c>
      <c r="L8" s="77"/>
      <c r="M8" s="61" t="s">
        <v>19</v>
      </c>
      <c r="N8" s="66">
        <v>519</v>
      </c>
      <c r="O8" s="66">
        <v>712</v>
      </c>
      <c r="P8" s="66">
        <v>1056</v>
      </c>
      <c r="Q8" s="66">
        <v>393</v>
      </c>
      <c r="R8" s="77"/>
      <c r="S8" s="61" t="s">
        <v>19</v>
      </c>
      <c r="T8" s="66">
        <v>0</v>
      </c>
      <c r="U8" s="66">
        <v>0</v>
      </c>
      <c r="V8" s="66">
        <v>0</v>
      </c>
      <c r="W8" s="66">
        <v>0</v>
      </c>
      <c r="X8" s="77"/>
      <c r="Y8" s="61" t="s">
        <v>19</v>
      </c>
      <c r="Z8" s="66">
        <v>0</v>
      </c>
      <c r="AA8" s="66">
        <v>64</v>
      </c>
      <c r="AB8" s="66">
        <v>0</v>
      </c>
      <c r="AC8" s="66">
        <v>212</v>
      </c>
      <c r="AE8" s="61" t="s">
        <v>19</v>
      </c>
      <c r="AF8" s="66">
        <v>0</v>
      </c>
      <c r="AG8" s="66">
        <v>48</v>
      </c>
      <c r="AH8" s="66">
        <v>36</v>
      </c>
      <c r="AI8" s="66">
        <v>74</v>
      </c>
      <c r="AK8" s="61" t="s">
        <v>19</v>
      </c>
      <c r="AL8" s="66">
        <v>0</v>
      </c>
      <c r="AM8" s="66">
        <v>0</v>
      </c>
      <c r="AN8" s="66">
        <v>0</v>
      </c>
      <c r="AO8" s="66">
        <v>0</v>
      </c>
      <c r="AP8" s="77"/>
    </row>
    <row r="9" spans="1:53" s="76" customFormat="1" ht="15">
      <c r="A9" s="61" t="s">
        <v>20</v>
      </c>
      <c r="B9" s="61">
        <v>14</v>
      </c>
      <c r="C9" s="61">
        <v>879</v>
      </c>
      <c r="D9" s="61">
        <v>272</v>
      </c>
      <c r="E9" s="66">
        <v>0</v>
      </c>
      <c r="G9" s="61" t="s">
        <v>20</v>
      </c>
      <c r="H9" s="66">
        <v>43</v>
      </c>
      <c r="I9" s="66">
        <v>63</v>
      </c>
      <c r="J9" s="66">
        <v>192</v>
      </c>
      <c r="K9" s="66">
        <v>96</v>
      </c>
      <c r="L9" s="77"/>
      <c r="M9" s="61" t="s">
        <v>20</v>
      </c>
      <c r="N9" s="66">
        <v>473</v>
      </c>
      <c r="O9" s="66">
        <v>719</v>
      </c>
      <c r="P9" s="66">
        <v>1056</v>
      </c>
      <c r="Q9" s="66">
        <v>452</v>
      </c>
      <c r="R9" s="77"/>
      <c r="S9" s="61" t="s">
        <v>20</v>
      </c>
      <c r="T9" s="66">
        <v>0</v>
      </c>
      <c r="U9" s="66">
        <v>0</v>
      </c>
      <c r="V9" s="66">
        <v>0</v>
      </c>
      <c r="W9" s="66">
        <v>0</v>
      </c>
      <c r="X9" s="77"/>
      <c r="Y9" s="61" t="s">
        <v>20</v>
      </c>
      <c r="Z9" s="66">
        <v>14</v>
      </c>
      <c r="AA9" s="66">
        <v>19</v>
      </c>
      <c r="AB9" s="66">
        <v>6</v>
      </c>
      <c r="AC9" s="66">
        <v>115</v>
      </c>
      <c r="AE9" s="61" t="s">
        <v>20</v>
      </c>
      <c r="AF9" s="66">
        <v>0</v>
      </c>
      <c r="AG9" s="66">
        <v>48</v>
      </c>
      <c r="AH9" s="66">
        <v>50</v>
      </c>
      <c r="AI9" s="66">
        <v>71</v>
      </c>
      <c r="AK9" s="61" t="s">
        <v>20</v>
      </c>
      <c r="AL9" s="66">
        <v>0</v>
      </c>
      <c r="AM9" s="66">
        <v>0</v>
      </c>
      <c r="AN9" s="96">
        <v>0</v>
      </c>
      <c r="AO9" s="61">
        <v>0</v>
      </c>
      <c r="AP9" s="77"/>
    </row>
    <row r="10" spans="1:53" s="76" customFormat="1" ht="15">
      <c r="A10" s="61" t="s">
        <v>21</v>
      </c>
      <c r="B10" s="61">
        <v>860</v>
      </c>
      <c r="C10" s="61">
        <v>984</v>
      </c>
      <c r="D10" s="61">
        <v>123</v>
      </c>
      <c r="E10" s="66">
        <v>0</v>
      </c>
      <c r="G10" s="61" t="s">
        <v>21</v>
      </c>
      <c r="H10" s="61">
        <v>107</v>
      </c>
      <c r="I10" s="61">
        <v>97</v>
      </c>
      <c r="J10" s="61">
        <v>90</v>
      </c>
      <c r="K10" s="61">
        <v>96</v>
      </c>
      <c r="L10" s="77"/>
      <c r="M10" s="61" t="s">
        <v>21</v>
      </c>
      <c r="N10" s="66">
        <v>619</v>
      </c>
      <c r="O10" s="61">
        <v>831</v>
      </c>
      <c r="P10" s="61">
        <v>621</v>
      </c>
      <c r="Q10" s="61">
        <v>799</v>
      </c>
      <c r="R10" s="77"/>
      <c r="S10" s="61" t="s">
        <v>21</v>
      </c>
      <c r="T10" s="66">
        <v>0</v>
      </c>
      <c r="U10" s="61">
        <v>0</v>
      </c>
      <c r="V10" s="61">
        <v>0</v>
      </c>
      <c r="W10" s="61">
        <v>0</v>
      </c>
      <c r="X10" s="77"/>
      <c r="Y10" s="61" t="s">
        <v>21</v>
      </c>
      <c r="Z10" s="66">
        <v>53</v>
      </c>
      <c r="AA10" s="61">
        <v>58</v>
      </c>
      <c r="AB10" s="61">
        <v>124</v>
      </c>
      <c r="AC10" s="61">
        <v>207</v>
      </c>
      <c r="AE10" s="61" t="s">
        <v>21</v>
      </c>
      <c r="AF10" s="66">
        <v>0</v>
      </c>
      <c r="AG10" s="61">
        <v>59</v>
      </c>
      <c r="AH10" s="61">
        <v>36</v>
      </c>
      <c r="AI10" s="61">
        <v>88</v>
      </c>
      <c r="AK10" s="61" t="s">
        <v>21</v>
      </c>
      <c r="AL10" s="66">
        <v>0</v>
      </c>
      <c r="AM10" s="66">
        <v>0</v>
      </c>
      <c r="AN10" s="96">
        <v>2</v>
      </c>
      <c r="AO10" s="61">
        <v>0</v>
      </c>
      <c r="AP10" s="77"/>
    </row>
    <row r="11" spans="1:53" s="76" customFormat="1" ht="15">
      <c r="A11" s="61" t="s">
        <v>22</v>
      </c>
      <c r="B11" s="61">
        <v>1178</v>
      </c>
      <c r="C11" s="61">
        <v>911</v>
      </c>
      <c r="D11" s="61">
        <v>832</v>
      </c>
      <c r="E11" s="66">
        <v>108</v>
      </c>
      <c r="G11" s="61" t="s">
        <v>22</v>
      </c>
      <c r="H11" s="61">
        <v>129</v>
      </c>
      <c r="I11" s="61">
        <v>92</v>
      </c>
      <c r="J11" s="61">
        <v>165</v>
      </c>
      <c r="K11" s="61">
        <v>98</v>
      </c>
      <c r="L11" s="77"/>
      <c r="M11" s="61" t="s">
        <v>22</v>
      </c>
      <c r="N11" s="66">
        <v>863</v>
      </c>
      <c r="O11" s="61">
        <v>853</v>
      </c>
      <c r="P11" s="61">
        <v>1012</v>
      </c>
      <c r="Q11" s="61">
        <v>870</v>
      </c>
      <c r="R11" s="77"/>
      <c r="S11" s="61" t="s">
        <v>22</v>
      </c>
      <c r="T11" s="66">
        <v>37</v>
      </c>
      <c r="U11" s="61">
        <v>4</v>
      </c>
      <c r="V11" s="61">
        <v>0</v>
      </c>
      <c r="W11" s="61">
        <v>0</v>
      </c>
      <c r="X11" s="77"/>
      <c r="Y11" s="61" t="s">
        <v>22</v>
      </c>
      <c r="Z11" s="66">
        <v>169</v>
      </c>
      <c r="AA11" s="61">
        <v>103</v>
      </c>
      <c r="AB11" s="61">
        <v>218</v>
      </c>
      <c r="AC11" s="61">
        <v>242</v>
      </c>
      <c r="AE11" s="61" t="s">
        <v>22</v>
      </c>
      <c r="AF11" s="66">
        <v>0</v>
      </c>
      <c r="AG11" s="61">
        <v>75</v>
      </c>
      <c r="AH11" s="61">
        <v>78</v>
      </c>
      <c r="AI11" s="61">
        <v>83</v>
      </c>
      <c r="AK11" s="61" t="s">
        <v>22</v>
      </c>
      <c r="AL11" s="66">
        <v>0</v>
      </c>
      <c r="AM11" s="66">
        <v>1</v>
      </c>
      <c r="AN11" s="96">
        <v>1000</v>
      </c>
      <c r="AO11" s="61">
        <v>32</v>
      </c>
      <c r="AP11" s="77"/>
    </row>
    <row r="12" spans="1:53" s="76" customFormat="1" ht="15">
      <c r="A12" s="61" t="s">
        <v>23</v>
      </c>
      <c r="B12" s="61">
        <v>1258</v>
      </c>
      <c r="C12" s="61">
        <v>1415</v>
      </c>
      <c r="D12" s="61">
        <v>1690</v>
      </c>
      <c r="E12" s="61"/>
      <c r="G12" s="61" t="s">
        <v>23</v>
      </c>
      <c r="H12" s="61">
        <v>134</v>
      </c>
      <c r="I12" s="61">
        <v>107</v>
      </c>
      <c r="J12" s="61">
        <v>155</v>
      </c>
      <c r="K12" s="61"/>
      <c r="L12" s="77"/>
      <c r="M12" s="61" t="s">
        <v>23</v>
      </c>
      <c r="N12" s="66">
        <v>1019</v>
      </c>
      <c r="O12" s="61">
        <v>1676</v>
      </c>
      <c r="P12" s="61">
        <v>1825</v>
      </c>
      <c r="Q12" s="61"/>
      <c r="R12" s="77"/>
      <c r="S12" s="61" t="s">
        <v>23</v>
      </c>
      <c r="T12" s="66">
        <v>585</v>
      </c>
      <c r="U12" s="61">
        <v>427</v>
      </c>
      <c r="V12" s="61">
        <v>357</v>
      </c>
      <c r="W12" s="61"/>
      <c r="X12" s="77"/>
      <c r="Y12" s="61" t="s">
        <v>23</v>
      </c>
      <c r="Z12" s="66">
        <v>2323</v>
      </c>
      <c r="AA12" s="61">
        <v>3461</v>
      </c>
      <c r="AB12" s="61">
        <v>4647</v>
      </c>
      <c r="AC12" s="61"/>
      <c r="AE12" s="61" t="s">
        <v>23</v>
      </c>
      <c r="AF12" s="66">
        <v>127</v>
      </c>
      <c r="AG12" s="61">
        <v>312</v>
      </c>
      <c r="AH12" s="61">
        <v>518</v>
      </c>
      <c r="AI12" s="61"/>
      <c r="AK12" s="61" t="s">
        <v>23</v>
      </c>
      <c r="AL12" s="66">
        <v>2062</v>
      </c>
      <c r="AM12" s="66">
        <v>3934</v>
      </c>
      <c r="AN12" s="96">
        <v>4111</v>
      </c>
      <c r="AO12" s="61"/>
      <c r="AP12" s="77"/>
    </row>
    <row r="13" spans="1:53" s="76" customFormat="1" ht="15">
      <c r="A13" s="61" t="s">
        <v>24</v>
      </c>
      <c r="B13" s="61">
        <v>1747</v>
      </c>
      <c r="C13" s="61">
        <v>1498</v>
      </c>
      <c r="D13" s="61">
        <v>1390</v>
      </c>
      <c r="E13" s="61"/>
      <c r="G13" s="61" t="s">
        <v>24</v>
      </c>
      <c r="H13" s="61">
        <v>129</v>
      </c>
      <c r="I13" s="61">
        <v>94</v>
      </c>
      <c r="J13" s="61">
        <v>101</v>
      </c>
      <c r="K13" s="61"/>
      <c r="L13" s="77"/>
      <c r="M13" s="61" t="s">
        <v>24</v>
      </c>
      <c r="N13" s="66">
        <v>2212</v>
      </c>
      <c r="O13" s="61">
        <v>2222</v>
      </c>
      <c r="P13" s="61">
        <v>1987</v>
      </c>
      <c r="Q13" s="61"/>
      <c r="R13" s="77"/>
      <c r="S13" s="61" t="s">
        <v>24</v>
      </c>
      <c r="T13" s="66">
        <v>921</v>
      </c>
      <c r="U13" s="61">
        <v>700</v>
      </c>
      <c r="V13" s="61">
        <v>430</v>
      </c>
      <c r="W13" s="61"/>
      <c r="X13" s="77"/>
      <c r="Y13" s="61" t="s">
        <v>24</v>
      </c>
      <c r="Z13" s="66">
        <v>7232</v>
      </c>
      <c r="AA13" s="61">
        <v>5464</v>
      </c>
      <c r="AB13" s="61">
        <v>6601</v>
      </c>
      <c r="AC13" s="61"/>
      <c r="AE13" s="61" t="s">
        <v>24</v>
      </c>
      <c r="AF13" s="66">
        <v>858</v>
      </c>
      <c r="AG13" s="61">
        <v>649</v>
      </c>
      <c r="AH13" s="61">
        <v>534</v>
      </c>
      <c r="AI13" s="61"/>
      <c r="AJ13" s="78"/>
      <c r="AK13" s="61" t="s">
        <v>24</v>
      </c>
      <c r="AL13" s="66">
        <v>7106</v>
      </c>
      <c r="AM13" s="66">
        <v>6152</v>
      </c>
      <c r="AN13" s="96">
        <v>6733</v>
      </c>
      <c r="AO13" s="61"/>
      <c r="AP13" s="77"/>
    </row>
    <row r="14" spans="1:53" s="72" customFormat="1" ht="15">
      <c r="A14" s="65" t="s">
        <v>77</v>
      </c>
      <c r="B14" s="66">
        <f>SUM(B2:B13)</f>
        <v>13799</v>
      </c>
      <c r="C14" s="66">
        <f>SUM(C2:C13)</f>
        <v>15574</v>
      </c>
      <c r="D14" s="66">
        <f>SUM(D2:D13)</f>
        <v>12443</v>
      </c>
      <c r="E14" s="66">
        <f>SUM(E2:E13)</f>
        <v>4498</v>
      </c>
      <c r="G14" s="65" t="s">
        <v>77</v>
      </c>
      <c r="H14" s="66">
        <f>SUM(H2:H13)</f>
        <v>1316</v>
      </c>
      <c r="I14" s="66">
        <f>SUM(I2:I13)</f>
        <v>1029</v>
      </c>
      <c r="J14" s="66">
        <f>SUM(J2:J13)</f>
        <v>1642</v>
      </c>
      <c r="K14" s="66">
        <f>SUM(K2:K13)</f>
        <v>972</v>
      </c>
      <c r="L14" s="7"/>
      <c r="M14" s="65" t="s">
        <v>77</v>
      </c>
      <c r="N14" s="66">
        <f>SUM(N2:N13)</f>
        <v>15172</v>
      </c>
      <c r="O14" s="66">
        <f>SUM(O2:O13)</f>
        <v>16550</v>
      </c>
      <c r="P14" s="66">
        <f>SUM(P2:P13)</f>
        <v>17959</v>
      </c>
      <c r="Q14" s="66">
        <f>SUM(Q2:Q13)</f>
        <v>11384</v>
      </c>
      <c r="R14" s="7"/>
      <c r="S14" s="65" t="s">
        <v>77</v>
      </c>
      <c r="T14" s="66">
        <f>SUM(T2:T13)</f>
        <v>4469</v>
      </c>
      <c r="U14" s="66">
        <f>SUM(U2:U13)</f>
        <v>3923</v>
      </c>
      <c r="V14" s="66">
        <f>SUM(V2:V13)</f>
        <v>3411</v>
      </c>
      <c r="W14" s="66">
        <f>SUM(W2:W13)</f>
        <v>1415</v>
      </c>
      <c r="X14" s="7"/>
      <c r="Y14" s="65" t="s">
        <v>77</v>
      </c>
      <c r="Z14" s="66">
        <f>SUM(Z2:Z13)</f>
        <v>63991</v>
      </c>
      <c r="AA14" s="66">
        <f>SUM(AA2:AA13)</f>
        <v>30080</v>
      </c>
      <c r="AB14" s="66">
        <f>SUM(AB2:AB13)</f>
        <v>27928</v>
      </c>
      <c r="AC14" s="66">
        <f>SUM(AC2:AC13)</f>
        <v>25966</v>
      </c>
      <c r="AE14" s="65" t="s">
        <v>77</v>
      </c>
      <c r="AF14" s="66">
        <f>SUM(AF2:AF13)</f>
        <v>4006</v>
      </c>
      <c r="AG14" s="66">
        <f>SUM(AG2:AG13)</f>
        <v>3718</v>
      </c>
      <c r="AH14" s="66">
        <f>SUM(AH2:AH13)</f>
        <v>3158</v>
      </c>
      <c r="AI14" s="66">
        <f>SUM(AI2:AI13)</f>
        <v>2546</v>
      </c>
      <c r="AJ14" s="81"/>
      <c r="AK14" s="65" t="s">
        <v>77</v>
      </c>
      <c r="AL14" s="66">
        <f>SUM(AL2:AL13)</f>
        <v>32499</v>
      </c>
      <c r="AM14" s="66">
        <f>SUM(AM2:AM13)</f>
        <v>30324</v>
      </c>
      <c r="AN14" s="66">
        <f>SUM(AN2:AN13)</f>
        <v>32439</v>
      </c>
      <c r="AO14" s="66">
        <f>SUM(AO2:AO13)</f>
        <v>29129</v>
      </c>
      <c r="AP14" s="7"/>
      <c r="AR14" s="76"/>
      <c r="AS14" s="76"/>
      <c r="AT14" s="76"/>
      <c r="AU14" s="76"/>
      <c r="AV14" s="76"/>
      <c r="AW14" s="76"/>
      <c r="AX14" s="76"/>
      <c r="AY14" s="76"/>
      <c r="AZ14" s="76"/>
      <c r="BA14" s="76"/>
    </row>
    <row r="15" spans="1:53" s="72" customFormat="1" ht="15">
      <c r="A15" s="148" t="s">
        <v>168</v>
      </c>
      <c r="B15" s="149"/>
      <c r="C15" s="149"/>
      <c r="D15" s="149"/>
      <c r="E15" s="150"/>
      <c r="G15" s="151" t="s">
        <v>169</v>
      </c>
      <c r="H15" s="151"/>
      <c r="I15" s="151"/>
      <c r="J15" s="151"/>
      <c r="K15" s="151"/>
      <c r="L15" s="8"/>
      <c r="M15" s="148" t="s">
        <v>170</v>
      </c>
      <c r="N15" s="149"/>
      <c r="O15" s="149"/>
      <c r="P15" s="149"/>
      <c r="Q15" s="150"/>
      <c r="R15" s="8"/>
      <c r="S15" s="148" t="s">
        <v>171</v>
      </c>
      <c r="T15" s="149"/>
      <c r="U15" s="149"/>
      <c r="V15" s="149"/>
      <c r="W15" s="150"/>
      <c r="X15" s="8"/>
      <c r="Y15" s="148" t="s">
        <v>172</v>
      </c>
      <c r="Z15" s="149"/>
      <c r="AA15" s="149"/>
      <c r="AB15" s="149"/>
      <c r="AC15" s="150"/>
      <c r="AE15" s="151" t="s">
        <v>173</v>
      </c>
      <c r="AF15" s="151"/>
      <c r="AG15" s="151"/>
      <c r="AH15" s="151"/>
      <c r="AI15" s="151"/>
      <c r="AJ15" s="81"/>
      <c r="AK15" s="151" t="s">
        <v>174</v>
      </c>
      <c r="AL15" s="151"/>
      <c r="AM15" s="151"/>
      <c r="AN15" s="151"/>
      <c r="AO15" s="151"/>
      <c r="AP15" s="8"/>
      <c r="AR15" s="76"/>
      <c r="AS15" s="76"/>
      <c r="AT15" s="76"/>
      <c r="AU15" s="76"/>
      <c r="AV15" s="76"/>
      <c r="AW15" s="76"/>
      <c r="AX15" s="76"/>
      <c r="AY15" s="76"/>
      <c r="AZ15" s="76"/>
      <c r="BA15" s="76"/>
    </row>
    <row r="16" spans="1:53" s="72" customFormat="1" ht="15">
      <c r="A16" s="3" t="s">
        <v>26</v>
      </c>
      <c r="B16" s="12">
        <f>(B2+B3+B4+B12+B13)/B14</f>
        <v>0.71584897456337415</v>
      </c>
      <c r="C16" s="12">
        <f>(C2+C3+C4+C12+C13)/C14</f>
        <v>0.54603826890972129</v>
      </c>
      <c r="D16" s="12">
        <f>(D2+D3+D4+D12+D13)/D14</f>
        <v>0.66792574138069594</v>
      </c>
      <c r="E16" s="12">
        <f>(E2+E3+E4+E12+E13)/E14</f>
        <v>0.7047576700755892</v>
      </c>
      <c r="G16" s="65" t="s">
        <v>26</v>
      </c>
      <c r="H16" s="12">
        <f>(H2+H3+H4+H12+H13)/H14</f>
        <v>0.51823708206686925</v>
      </c>
      <c r="I16" s="12">
        <f>(I2+I3+I4+I12+I13)/I14</f>
        <v>0.478134110787172</v>
      </c>
      <c r="J16" s="12">
        <f>(J2+J3+J4+J12+J13)/J14</f>
        <v>0.40803897685749085</v>
      </c>
      <c r="K16" s="12">
        <f>(K2+K3+K4+K12+K13)/K14</f>
        <v>0.3271604938271605</v>
      </c>
      <c r="L16" s="8"/>
      <c r="M16" s="3" t="s">
        <v>26</v>
      </c>
      <c r="N16" s="12">
        <f>(N2+N3+N4+N12+N13)/N14</f>
        <v>0.62279198523596102</v>
      </c>
      <c r="O16" s="12">
        <f>(O2+O3+O4+O12+O13)/O14</f>
        <v>0.642356495468278</v>
      </c>
      <c r="P16" s="12">
        <f>(P2+P3+P4+P12+P13)/P14</f>
        <v>0.6428531655437385</v>
      </c>
      <c r="Q16" s="12">
        <f>(Q2+Q3+Q4+Q12+Q13)/Q14</f>
        <v>0.55296907940969786</v>
      </c>
      <c r="R16" s="8"/>
      <c r="S16" s="3" t="s">
        <v>26</v>
      </c>
      <c r="T16" s="12">
        <f>(T2+T3+T4+T12+T13)/T14</f>
        <v>0.92839561423137162</v>
      </c>
      <c r="U16" s="12">
        <f>(U2+U3+U4+U12+U13)/U14</f>
        <v>0.99821565128728018</v>
      </c>
      <c r="V16" s="12">
        <f>(V2+V3+V4+V12+V13)/V14</f>
        <v>0.72559366754617416</v>
      </c>
      <c r="W16" s="12">
        <f>(W2+W3+W4+W12+W13)/W14</f>
        <v>0.75406360424028274</v>
      </c>
      <c r="X16" s="8"/>
      <c r="Y16" s="3" t="s">
        <v>26</v>
      </c>
      <c r="Z16" s="12">
        <f>(Z2+Z3+Z4+Z12+Z13)/Z14</f>
        <v>0.55532809301307995</v>
      </c>
      <c r="AA16" s="12">
        <f>(AA2+AA3+AA4+AA12+AA13)/AA14</f>
        <v>0.98464095744680846</v>
      </c>
      <c r="AB16" s="12">
        <f>(AB2+AB3+AB4+AB12+AB13)/AB14</f>
        <v>0.98478229733600686</v>
      </c>
      <c r="AC16" s="12">
        <f>(AC2+AC3+AC4+AC12+AC13)/AC14</f>
        <v>0.7933836555495648</v>
      </c>
      <c r="AE16" s="65" t="s">
        <v>26</v>
      </c>
      <c r="AF16" s="12">
        <f>(AF2+AF3+AF4+AF12+AF13)/AF14</f>
        <v>0.93285072391412882</v>
      </c>
      <c r="AG16" s="12">
        <f>(AG2+AG3+AG4+AG12+AG13)/AG14</f>
        <v>0.87224314147391069</v>
      </c>
      <c r="AH16" s="12"/>
      <c r="AI16" s="12">
        <f>(AI2+AI3+AI4+AI12+AI13)/AI14</f>
        <v>0.67242733699921442</v>
      </c>
      <c r="AJ16" s="81"/>
      <c r="AK16" s="65" t="s">
        <v>26</v>
      </c>
      <c r="AL16" s="12">
        <f>(AL2+AL3+AL4+AL12+AL13)/AL14</f>
        <v>0.96424505369395985</v>
      </c>
      <c r="AM16" s="12">
        <f>(AM2+AM3+AM4+AM12+AM13)/AM14</f>
        <v>0.99996702282020844</v>
      </c>
      <c r="AN16" s="12">
        <f>(AN2+AN3+AN4+AN12+AN13)/AN14</f>
        <v>0.96908042788002091</v>
      </c>
      <c r="AO16" s="12">
        <f>(AO2+AO3+AO4+AO12+AO13)/AO14</f>
        <v>0.87840296611624158</v>
      </c>
      <c r="AP16" s="8"/>
      <c r="AR16" s="76"/>
      <c r="AS16" s="76"/>
      <c r="AT16" s="76"/>
      <c r="AU16" s="76"/>
      <c r="AV16" s="76"/>
      <c r="AW16" s="76"/>
      <c r="AX16" s="76"/>
      <c r="AY16" s="76"/>
      <c r="AZ16" s="76"/>
      <c r="BA16" s="76"/>
    </row>
    <row r="17" spans="1:71" s="72" customFormat="1" ht="15">
      <c r="A17" s="82" t="s">
        <v>27</v>
      </c>
      <c r="B17" s="66">
        <f>MAX(B2:B13)/(IF(MAX(B2:B13)=B2,31,IF(MAX(B2:B13)=B3,28,IF(MAX(B2:B13)=B4,31,IF(MAX(B2:B13)=B6,31,IF(MAX(B2:B13)=B8,31,IF(MAX(B2:B13)=B9,31,IF(MAX(B2:B13)=B11,31,IF(MAX(B2:B13)=B13,31,30)))))))))*1.3</f>
        <v>134.99032258064517</v>
      </c>
      <c r="C17" s="66">
        <f>MAX(C2:C13)/(IF(MAX(C2:C13)=C2,31,IF(MAX(C2:C13)=C3,28,IF(MAX(C2:C13)=C4,31,IF(MAX(C2:C13)=C6,31,IF(MAX(C2:C13)=C8,31,IF(MAX(C2:C13)=C9,31,IF(MAX(C2:C13)=C11,31,IF(MAX(C2:C13)=C13,31,30)))))))))*1.3</f>
        <v>113.75</v>
      </c>
      <c r="D17" s="66">
        <f>MAX(D2:D13)/(IF(MAX(D2:D13)=D2,31,IF(MAX(D2:D13)=D3,28,IF(MAX(D2:D13)=D4,31,IF(MAX(D2:D13)=D6,31,IF(MAX(D2:D13)=D8,31,IF(MAX(D2:D13)=D9,31,IF(MAX(D2:D13)=D11,31,IF(MAX(D2:D13)=D13,31,30)))))))))*1.3</f>
        <v>79.719354838709677</v>
      </c>
      <c r="E17" s="66">
        <f>MAX(E2:E13)/(IF(MAX(E2:E13)=E2,31,IF(MAX(E2:E13)=E3,28,IF(MAX(E2:E13)=E4,31,IF(MAX(E2:E13)=E6,31,IF(MAX(E2:E13)=E8,31,IF(MAX(E2:E13)=E9,31,IF(MAX(E2:E13)=E11,31,IF(MAX(E2:E13)=E13,31,30)))))))))*1.3</f>
        <v>56.550000000000004</v>
      </c>
      <c r="G17" s="65" t="s">
        <v>27</v>
      </c>
      <c r="H17" s="66">
        <f t="shared" ref="H17" si="0">MAX(H2:H13)/(IF(MAX(H2:H13)=H2,31,IF(MAX(H2:H13)=H3,28,IF(MAX(H2:H13)=H4,31,IF(MAX(H2:H13)=H6,31,IF(MAX(H2:H13)=H8,31,IF(MAX(H2:H13)=H9,31,IF(MAX(H2:H13)=H11,31,IF(MAX(H2:H13)=H13,31,30)))))))))*1.3</f>
        <v>8.387096774193548</v>
      </c>
      <c r="I17" s="66">
        <f>MAX(I2:I13)/(IF(MAX(I2:I13)=I2,31,IF(MAX(I2:I13)=I3,28,IF(MAX(I2:I13)=I4,31,IF(MAX(I2:I13)=I6,31,IF(MAX(I2:I13)=I8,31,IF(MAX(I2:I13)=I9,31,IF(MAX(I2:I13)=I11,31,IF(MAX(I2:I13)=I13,31,30)))))))))*1.3</f>
        <v>6.2214285714285715</v>
      </c>
      <c r="J17" s="66">
        <f>MAX(J2:J13)/(IF(MAX(J2:J13)=J2,31,IF(MAX(J2:J13)=J3,28,IF(MAX(J2:J13)=J4,31,IF(MAX(J2:J13)=J6,31,IF(MAX(J2:J13)=J8,31,IF(MAX(J2:J13)=J9,31,IF(MAX(J2:J13)=J11,31,IF(MAX(J2:J13)=J13,31,30)))))))))*1.3</f>
        <v>8.0516129032258057</v>
      </c>
      <c r="K17" s="66">
        <f>MAX(K2:K13)/(IF(MAX(K2:K13)=K2,31,IF(MAX(K2:K13)=K3,28,IF(MAX(K2:K13)=K4,31,IF(MAX(K2:K13)=K6,31,IF(MAX(K2:K13)=K8,31,IF(MAX(K2:K13)=K9,31,IF(MAX(K2:K13)=K11,31,IF(MAX(K2:K13)=K13,31,30)))))))))*1.3</f>
        <v>5.2</v>
      </c>
      <c r="L17" s="8"/>
      <c r="M17" s="82" t="s">
        <v>27</v>
      </c>
      <c r="N17" s="66">
        <f t="shared" ref="N17" si="1">MAX(N2:N13)/(IF(MAX(N2:N13)=N2,31,IF(MAX(N2:N13)=N3,28,IF(MAX(N2:N13)=N4,31,IF(MAX(N2:N13)=N6,31,IF(MAX(N2:N13)=N8,31,IF(MAX(N2:N13)=N9,31,IF(MAX(N2:N13)=N11,31,IF(MAX(N2:N13)=N13,31,30)))))))))*1.3</f>
        <v>129.03548387096777</v>
      </c>
      <c r="O17" s="66">
        <f>MAX(O2:O13)/(IF(MAX(O2:O13)=O2,31,IF(MAX(O2:O13)=O3,28,IF(MAX(O2:O13)=O4,31,IF(MAX(O2:O13)=O6,31,IF(MAX(O2:O13)=O8,31,IF(MAX(O2:O13)=O9,31,IF(MAX(O2:O13)=O11,31,IF(MAX(O2:O13)=O13,31,30)))))))))*1.3</f>
        <v>132.22857142857143</v>
      </c>
      <c r="P17" s="66">
        <f>MAX(P2:P13)/(IF(MAX(P2:P13)=P2,31,IF(MAX(P2:P13)=P3,28,IF(MAX(P2:P13)=P4,31,IF(MAX(P2:P13)=P6,31,IF(MAX(P2:P13)=P8,31,IF(MAX(P2:P13)=P9,31,IF(MAX(P2:P13)=P11,31,IF(MAX(P2:P13)=P13,31,30)))))))))*1.3</f>
        <v>111.42258064516129</v>
      </c>
      <c r="Q17" s="66">
        <f>MAX(Q2:Q13)/(IF(MAX(Q2:Q13)=Q2,31,IF(MAX(Q2:Q13)=Q3,28,IF(MAX(Q2:Q13)=Q4,31,IF(MAX(Q2:Q13)=Q6,31,IF(MAX(Q2:Q13)=Q8,31,IF(MAX(Q2:Q13)=Q9,31,IF(MAX(Q2:Q13)=Q11,31,IF(MAX(Q2:Q13)=Q13,31,30)))))))))*1.3</f>
        <v>112.03214285714286</v>
      </c>
      <c r="R17" s="8"/>
      <c r="S17" s="82" t="s">
        <v>27</v>
      </c>
      <c r="T17" s="66">
        <f t="shared" ref="T17" si="2">MAX(T2:T13)/(IF(MAX(T2:T13)=T2,31,IF(MAX(T2:T13)=T3,28,IF(MAX(T2:T13)=T4,31,IF(MAX(T2:T13)=T6,31,IF(MAX(T2:T13)=T8,31,IF(MAX(T2:T13)=T9,31,IF(MAX(T2:T13)=T11,31,IF(MAX(T2:T13)=T13,31,30)))))))))*1.3</f>
        <v>47.722580645161294</v>
      </c>
      <c r="U17" s="66">
        <f>MAX(U2:U13)/(IF(MAX(U2:U13)=U2,31,IF(MAX(U2:U13)=U3,28,IF(MAX(U2:U13)=U4,31,IF(MAX(U2:U13)=U6,31,IF(MAX(U2:U13)=U8,31,IF(MAX(U2:U13)=U9,31,IF(MAX(U2:U13)=U11,31,IF(MAX(U2:U13)=U13,31,30)))))))))*1.3</f>
        <v>60.86785714285714</v>
      </c>
      <c r="V17" s="66">
        <f>MAX(V2:V13)/(IF(MAX(V2:V13)=V2,31,IF(MAX(V2:V13)=V3,28,IF(MAX(V2:V13)=V4,31,IF(MAX(V2:V13)=V6,31,IF(MAX(V2:V13)=V8,31,IF(MAX(V2:V13)=V9,31,IF(MAX(V2:V13)=V11,31,IF(MAX(V2:V13)=V13,31,30)))))))))*1.3</f>
        <v>32.772580645161291</v>
      </c>
      <c r="W17" s="66">
        <f>MAX(W2:W13)/(IF(MAX(W2:W13)=W2,31,IF(MAX(W2:W13)=W3,28,IF(MAX(W2:W13)=W4,31,IF(MAX(W2:W13)=W6,31,IF(MAX(W2:W13)=W8,31,IF(MAX(W2:W13)=W9,31,IF(MAX(W2:W13)=W11,31,IF(MAX(W2:W13)=W13,31,30)))))))))*1.3</f>
        <v>19.416129032258066</v>
      </c>
      <c r="X17" s="8"/>
      <c r="Y17" s="82" t="s">
        <v>27</v>
      </c>
      <c r="Z17" s="66">
        <f t="shared" ref="Z17" si="3">MAX(Z2:Z13)/(IF(MAX(Z2:Z13)=Z2,31,IF(MAX(Z2:Z13)=Z3,28,IF(MAX(Z2:Z13)=Z4,31,IF(MAX(Z2:Z13)=Z6,31,IF(MAX(Z2:Z13)=Z8,31,IF(MAX(Z2:Z13)=Z9,31,IF(MAX(Z2:Z13)=Z11,31,IF(MAX(Z2:Z13)=Z13,31,30)))))))))*1.3</f>
        <v>1222.8233333333333</v>
      </c>
      <c r="AA17" s="66">
        <f>MAX(AA2:AA13)/(IF(MAX(AA2:AA13)=AA2,31,IF(MAX(AA2:AA13)=AA3,28,IF(MAX(AA2:AA13)=AA4,31,IF(MAX(AA2:AA13)=AA6,31,IF(MAX(AA2:AA13)=AA8,31,IF(MAX(AA2:AA13)=AA9,31,IF(MAX(AA2:AA13)=AA11,31,IF(MAX(AA2:AA13)=AA13,31,30)))))))))*1.3</f>
        <v>411.96071428571435</v>
      </c>
      <c r="AB17" s="66">
        <f>MAX(AB2:AB13)/(IF(MAX(AB2:AB13)=AB2,31,IF(MAX(AB2:AB13)=AB3,28,IF(MAX(AB2:AB13)=AB4,31,IF(MAX(AB2:AB13)=AB6,31,IF(MAX(AB2:AB13)=AB8,31,IF(MAX(AB2:AB13)=AB9,31,IF(MAX(AB2:AB13)=AB11,31,IF(MAX(AB2:AB13)=AB13,31,30)))))))))*1.3</f>
        <v>276.81612903225806</v>
      </c>
      <c r="AC17" s="66">
        <f>MAX(AC2:AC13)/(IF(MAX(AC2:AC13)=AC2,31,IF(MAX(AC2:AC13)=AC3,28,IF(MAX(AC2:AC13)=AC4,31,IF(MAX(AC2:AC13)=AC6,31,IF(MAX(AC2:AC13)=AC8,31,IF(MAX(AC2:AC13)=AC9,31,IF(MAX(AC2:AC13)=AC11,31,IF(MAX(AC2:AC13)=AC13,31,30)))))))))*1.3</f>
        <v>374.02857142857147</v>
      </c>
      <c r="AE17" s="65" t="s">
        <v>27</v>
      </c>
      <c r="AF17" s="66">
        <f t="shared" ref="AF17" si="4">MAX(AF2:AF13)/(IF(MAX(AF2:AF13)=AF2,31,IF(MAX(AF2:AF13)=AF3,28,IF(MAX(AF2:AF13)=AF4,31,IF(MAX(AF2:AF13)=AF6,31,IF(MAX(AF2:AF13)=AF8,31,IF(MAX(AF2:AF13)=AF9,31,IF(MAX(AF2:AF13)=AF11,31,IF(MAX(AF2:AF13)=AF13,31,30)))))))))*1.3</f>
        <v>48.603225806451618</v>
      </c>
      <c r="AG17" s="66">
        <f>MAX(AG2:AG13)/(IF(MAX(AG2:AG13)=AG2,31,IF(MAX(AG2:AG13)=AG3,28,IF(MAX(AG2:AG13)=AG4,31,IF(MAX(AG2:AG13)=AG6,31,IF(MAX(AG2:AG13)=AG8,31,IF(MAX(AG2:AG13)=AG9,31,IF(MAX(AG2:AG13)=AG11,31,IF(MAX(AG2:AG13)=AG13,31,30)))))))))*1.3</f>
        <v>49.49285714285714</v>
      </c>
      <c r="AH17" s="66"/>
      <c r="AI17" s="66">
        <f>MAX(AI2:AI13)/(IF(MAX(AI2:AI13)=AI2,31,IF(MAX(AI2:AI13)=AI3,28,IF(MAX(AI2:AI13)=AI4,31,IF(MAX(AI2:AI13)=AI6,31,IF(MAX(AI2:AI13)=AI8,31,IF(MAX(AI2:AI13)=AI9,31,IF(MAX(AI2:AI13)=AI11,31,IF(MAX(AI2:AI13)=AI13,31,30)))))))))*1.3</f>
        <v>31.107142857142858</v>
      </c>
      <c r="AJ17" s="81"/>
      <c r="AK17" s="65" t="s">
        <v>27</v>
      </c>
      <c r="AL17" s="66">
        <f t="shared" ref="AL17" si="5">MAX(AL2:AL13)/(IF(MAX(AL2:AL13)=AL2,31,IF(MAX(AL2:AL13)=AL3,28,IF(MAX(AL2:AL13)=AL4,31,IF(MAX(AL2:AL13)=AL6,31,IF(MAX(AL2:AL13)=AL8,31,IF(MAX(AL2:AL13)=AL9,31,IF(MAX(AL2:AL13)=AL11,31,IF(MAX(AL2:AL13)=AL13,31,30)))))))))*1.3</f>
        <v>367.60645161290319</v>
      </c>
      <c r="AM17" s="66">
        <f>MAX(AM2:AM13)/(IF(MAX(AM2:AM13)=AM2,31,IF(MAX(AM2:AM13)=AM3,28,IF(MAX(AM2:AM13)=AM4,31,IF(MAX(AM2:AM13)=AM6,31,IF(MAX(AM2:AM13)=AM8,31,IF(MAX(AM2:AM13)=AM9,31,IF(MAX(AM2:AM13)=AM11,31,IF(MAX(AM2:AM13)=AM13,31,30)))))))))*1.3</f>
        <v>414.60714285714289</v>
      </c>
      <c r="AN17" s="66">
        <f>MAX(AN2:AN13)/(IF(MAX(AN2:AN13)=AN2,31,IF(MAX(AN2:AN13)=AN3,28,IF(MAX(AN2:AN13)=AN4,31,IF(MAX(AN2:AN13)=AN6,31,IF(MAX(AN2:AN13)=AN8,31,IF(MAX(AN2:AN13)=AN9,31,IF(MAX(AN2:AN13)=AN11,31,IF(MAX(AN2:AN13)=AN13,31,30)))))))))*1.3</f>
        <v>339.50967741935489</v>
      </c>
      <c r="AO17" s="66">
        <f>MAX(AO2:AO13)/(IF(MAX(AO2:AO13)=AO2,31,IF(MAX(AO2:AO13)=AO3,28,IF(MAX(AO2:AO13)=AO4,31,IF(MAX(AO2:AO13)=AO6,31,IF(MAX(AO2:AO13)=AO8,31,IF(MAX(AO2:AO13)=AO9,31,IF(MAX(AO2:AO13)=AO11,31,IF(MAX(AO2:AO13)=AO13,31,30)))))))))*1.3</f>
        <v>478.81785714285712</v>
      </c>
      <c r="AP17" s="8"/>
      <c r="AR17" s="76"/>
      <c r="AS17" s="76"/>
      <c r="AT17" s="76"/>
      <c r="AU17" s="76"/>
      <c r="AV17" s="76"/>
      <c r="AW17" s="76"/>
      <c r="AX17" s="76"/>
      <c r="AY17" s="76"/>
      <c r="AZ17" s="76"/>
      <c r="BA17" s="76"/>
    </row>
    <row r="18" spans="1:71" s="72" customFormat="1" ht="15">
      <c r="A18" s="3" t="s">
        <v>192</v>
      </c>
      <c r="B18" s="163">
        <v>34726400</v>
      </c>
      <c r="C18" s="164"/>
      <c r="D18" s="164"/>
      <c r="E18" s="165"/>
      <c r="F18" s="83"/>
      <c r="G18" s="65" t="s">
        <v>192</v>
      </c>
      <c r="H18" s="155">
        <v>34726400</v>
      </c>
      <c r="I18" s="155"/>
      <c r="J18" s="155"/>
      <c r="K18" s="155"/>
      <c r="L18" s="8"/>
      <c r="M18" s="3" t="s">
        <v>192</v>
      </c>
      <c r="N18" s="166" t="s">
        <v>193</v>
      </c>
      <c r="O18" s="167"/>
      <c r="P18" s="167"/>
      <c r="Q18" s="107"/>
      <c r="R18" s="8"/>
      <c r="S18" s="3" t="s">
        <v>192</v>
      </c>
      <c r="T18" s="105" t="s">
        <v>193</v>
      </c>
      <c r="U18" s="106"/>
      <c r="V18" s="106"/>
      <c r="W18" s="107"/>
      <c r="Y18" s="3" t="s">
        <v>192</v>
      </c>
      <c r="Z18" s="163">
        <v>34726400</v>
      </c>
      <c r="AA18" s="164"/>
      <c r="AB18" s="164"/>
      <c r="AC18" s="165"/>
      <c r="AD18" s="83"/>
      <c r="AE18" s="65" t="s">
        <v>192</v>
      </c>
      <c r="AF18" s="152" t="s">
        <v>193</v>
      </c>
      <c r="AG18" s="153"/>
      <c r="AH18" s="153"/>
      <c r="AI18" s="154"/>
      <c r="AJ18" s="81"/>
      <c r="AK18" s="65" t="s">
        <v>192</v>
      </c>
      <c r="AL18" s="155">
        <v>34726400</v>
      </c>
      <c r="AM18" s="155"/>
      <c r="AN18" s="155"/>
      <c r="AO18" s="155"/>
      <c r="AP18" s="8"/>
    </row>
    <row r="19" spans="1:71" s="72" customFormat="1" ht="15">
      <c r="A19" s="65" t="s">
        <v>196</v>
      </c>
      <c r="B19" s="172">
        <v>17398</v>
      </c>
      <c r="C19" s="173"/>
      <c r="D19" s="173"/>
      <c r="E19" s="174"/>
      <c r="F19" s="83"/>
      <c r="G19" s="65" t="s">
        <v>196</v>
      </c>
      <c r="H19" s="168">
        <v>1838</v>
      </c>
      <c r="I19" s="169"/>
      <c r="J19" s="169"/>
      <c r="K19" s="154"/>
      <c r="L19" s="8"/>
      <c r="M19" s="3" t="s">
        <v>196</v>
      </c>
      <c r="N19" s="168">
        <v>13422.5</v>
      </c>
      <c r="O19" s="169"/>
      <c r="P19" s="169"/>
      <c r="Q19" s="154"/>
      <c r="R19" s="8"/>
      <c r="S19" s="3" t="s">
        <v>196</v>
      </c>
      <c r="T19" s="168">
        <v>4114</v>
      </c>
      <c r="U19" s="169"/>
      <c r="V19" s="169"/>
      <c r="W19" s="154"/>
      <c r="Y19" s="3" t="s">
        <v>196</v>
      </c>
      <c r="Z19" s="168">
        <v>46475</v>
      </c>
      <c r="AA19" s="169"/>
      <c r="AB19" s="169"/>
      <c r="AC19" s="154"/>
      <c r="AD19" s="83"/>
      <c r="AE19" s="65" t="s">
        <v>196</v>
      </c>
      <c r="AF19" s="168">
        <v>5589.5</v>
      </c>
      <c r="AG19" s="169"/>
      <c r="AH19" s="169"/>
      <c r="AI19" s="154"/>
      <c r="AJ19" s="81"/>
      <c r="AK19" s="65" t="s">
        <v>196</v>
      </c>
      <c r="AL19" s="168">
        <v>32547</v>
      </c>
      <c r="AM19" s="169"/>
      <c r="AN19" s="169"/>
      <c r="AO19" s="154"/>
      <c r="AP19" s="8"/>
    </row>
    <row r="20" spans="1:71" s="72" customFormat="1" ht="15">
      <c r="A20" s="67" t="s">
        <v>78</v>
      </c>
      <c r="B20" s="157" t="s">
        <v>232</v>
      </c>
      <c r="C20" s="158"/>
      <c r="D20" s="158"/>
      <c r="E20" s="159"/>
      <c r="F20" s="68"/>
      <c r="G20" s="65" t="s">
        <v>78</v>
      </c>
      <c r="H20" s="157" t="s">
        <v>233</v>
      </c>
      <c r="I20" s="158"/>
      <c r="J20" s="158"/>
      <c r="K20" s="159"/>
      <c r="L20" s="70"/>
      <c r="M20" s="3" t="s">
        <v>78</v>
      </c>
      <c r="N20" s="157" t="s">
        <v>234</v>
      </c>
      <c r="O20" s="158"/>
      <c r="P20" s="158"/>
      <c r="Q20" s="159"/>
      <c r="R20" s="70"/>
      <c r="S20" s="3" t="s">
        <v>78</v>
      </c>
      <c r="T20" s="160" t="s">
        <v>200</v>
      </c>
      <c r="U20" s="161"/>
      <c r="V20" s="161"/>
      <c r="W20" s="162"/>
      <c r="Y20" s="67" t="s">
        <v>78</v>
      </c>
      <c r="Z20" s="160" t="s">
        <v>264</v>
      </c>
      <c r="AA20" s="161"/>
      <c r="AB20" s="161"/>
      <c r="AC20" s="162"/>
      <c r="AD20" s="68"/>
      <c r="AE20" s="65" t="s">
        <v>78</v>
      </c>
      <c r="AF20" s="156" t="s">
        <v>247</v>
      </c>
      <c r="AG20" s="156"/>
      <c r="AH20" s="156"/>
      <c r="AI20" s="155"/>
      <c r="AJ20" s="69"/>
      <c r="AK20" s="65" t="s">
        <v>78</v>
      </c>
      <c r="AL20" s="156" t="s">
        <v>236</v>
      </c>
      <c r="AM20" s="156"/>
      <c r="AN20" s="156"/>
      <c r="AO20" s="155"/>
      <c r="AP20" s="70"/>
    </row>
    <row r="21" spans="1:71" s="72" customFormat="1" ht="15">
      <c r="A21" s="3" t="s">
        <v>210</v>
      </c>
      <c r="B21" s="175" t="s">
        <v>211</v>
      </c>
      <c r="C21" s="176"/>
      <c r="D21" s="176"/>
      <c r="E21" s="110"/>
      <c r="F21" s="83"/>
      <c r="G21" s="65" t="s">
        <v>210</v>
      </c>
      <c r="H21" s="156" t="s">
        <v>212</v>
      </c>
      <c r="I21" s="156"/>
      <c r="J21" s="156"/>
      <c r="K21" s="155"/>
      <c r="L21" s="8"/>
      <c r="M21" s="3" t="s">
        <v>210</v>
      </c>
      <c r="N21" s="160" t="s">
        <v>213</v>
      </c>
      <c r="O21" s="161"/>
      <c r="P21" s="161"/>
      <c r="Q21" s="162"/>
      <c r="R21" s="8"/>
      <c r="S21" s="3" t="s">
        <v>210</v>
      </c>
      <c r="T21" s="160" t="s">
        <v>214</v>
      </c>
      <c r="U21" s="161"/>
      <c r="V21" s="161"/>
      <c r="W21" s="162"/>
      <c r="X21" s="8"/>
      <c r="Y21" s="3" t="s">
        <v>210</v>
      </c>
      <c r="Z21" s="175" t="s">
        <v>215</v>
      </c>
      <c r="AA21" s="176"/>
      <c r="AB21" s="176"/>
      <c r="AC21" s="110"/>
      <c r="AD21" s="83"/>
      <c r="AE21" s="65" t="s">
        <v>210</v>
      </c>
      <c r="AF21" s="155" t="s">
        <v>216</v>
      </c>
      <c r="AG21" s="155"/>
      <c r="AH21" s="155"/>
      <c r="AI21" s="155"/>
      <c r="AJ21" s="81"/>
      <c r="AK21" s="65" t="s">
        <v>210</v>
      </c>
      <c r="AL21" s="156" t="s">
        <v>217</v>
      </c>
      <c r="AM21" s="156"/>
      <c r="AN21" s="156"/>
      <c r="AO21" s="155"/>
      <c r="AP21" s="8"/>
    </row>
    <row r="22" spans="1:71" s="72" customFormat="1" ht="15">
      <c r="A22" s="3" t="s">
        <v>129</v>
      </c>
      <c r="B22" s="175"/>
      <c r="C22" s="176"/>
      <c r="D22" s="176"/>
      <c r="E22" s="110"/>
      <c r="F22" s="83"/>
      <c r="G22" s="65" t="s">
        <v>129</v>
      </c>
      <c r="H22" s="156"/>
      <c r="I22" s="156"/>
      <c r="J22" s="156"/>
      <c r="K22" s="155"/>
      <c r="L22" s="8"/>
      <c r="M22" s="3" t="s">
        <v>129</v>
      </c>
      <c r="N22" s="170">
        <v>84826100</v>
      </c>
      <c r="O22" s="171"/>
      <c r="P22" s="171"/>
      <c r="Q22" s="162"/>
      <c r="R22" s="8"/>
      <c r="S22" s="3" t="s">
        <v>129</v>
      </c>
      <c r="T22" s="160"/>
      <c r="U22" s="161"/>
      <c r="V22" s="161"/>
      <c r="W22" s="162"/>
      <c r="X22" s="8"/>
      <c r="Y22" s="3" t="s">
        <v>129</v>
      </c>
      <c r="Z22" s="175">
        <v>29611074</v>
      </c>
      <c r="AA22" s="176"/>
      <c r="AB22" s="176"/>
      <c r="AC22" s="110"/>
      <c r="AD22" s="83"/>
      <c r="AE22" s="65" t="s">
        <v>129</v>
      </c>
      <c r="AF22" s="156">
        <v>54137248</v>
      </c>
      <c r="AG22" s="156"/>
      <c r="AH22" s="156"/>
      <c r="AI22" s="155"/>
      <c r="AJ22" s="81"/>
      <c r="AK22" s="65" t="s">
        <v>129</v>
      </c>
      <c r="AL22" s="156">
        <v>29611074</v>
      </c>
      <c r="AM22" s="156"/>
      <c r="AN22" s="156"/>
      <c r="AO22" s="155"/>
      <c r="AP22" s="8"/>
    </row>
    <row r="23" spans="1:71" s="72" customFormat="1" ht="15">
      <c r="A23" s="3" t="s">
        <v>28</v>
      </c>
      <c r="B23" s="108" t="s">
        <v>147</v>
      </c>
      <c r="C23" s="109"/>
      <c r="D23" s="109"/>
      <c r="E23" s="110"/>
      <c r="F23" s="83"/>
      <c r="G23" s="65" t="s">
        <v>28</v>
      </c>
      <c r="H23" s="108" t="s">
        <v>147</v>
      </c>
      <c r="I23" s="109"/>
      <c r="J23" s="109"/>
      <c r="K23" s="110"/>
      <c r="L23" s="8"/>
      <c r="M23" s="3" t="s">
        <v>28</v>
      </c>
      <c r="N23" s="108" t="s">
        <v>147</v>
      </c>
      <c r="O23" s="109"/>
      <c r="P23" s="109"/>
      <c r="Q23" s="110"/>
      <c r="R23" s="8"/>
      <c r="S23" s="3" t="s">
        <v>28</v>
      </c>
      <c r="T23" s="108" t="s">
        <v>147</v>
      </c>
      <c r="U23" s="109"/>
      <c r="V23" s="109"/>
      <c r="W23" s="110"/>
      <c r="X23" s="8"/>
      <c r="Y23" s="3" t="s">
        <v>28</v>
      </c>
      <c r="Z23" s="108" t="s">
        <v>147</v>
      </c>
      <c r="AA23" s="109"/>
      <c r="AB23" s="109"/>
      <c r="AC23" s="110"/>
      <c r="AD23" s="83"/>
      <c r="AE23" s="65" t="s">
        <v>28</v>
      </c>
      <c r="AF23" s="108" t="s">
        <v>147</v>
      </c>
      <c r="AG23" s="109"/>
      <c r="AH23" s="109"/>
      <c r="AI23" s="110"/>
      <c r="AJ23" s="81"/>
      <c r="AK23" s="65" t="s">
        <v>28</v>
      </c>
      <c r="AL23" s="108" t="s">
        <v>147</v>
      </c>
      <c r="AM23" s="109"/>
      <c r="AN23" s="109"/>
      <c r="AO23" s="110"/>
      <c r="AP23" s="8"/>
    </row>
    <row r="24" spans="1:71" s="72" customFormat="1" ht="15">
      <c r="A24" s="3" t="s">
        <v>29</v>
      </c>
      <c r="B24" s="108" t="s">
        <v>153</v>
      </c>
      <c r="C24" s="109"/>
      <c r="D24" s="109"/>
      <c r="E24" s="110"/>
      <c r="F24" s="83"/>
      <c r="G24" s="65" t="s">
        <v>29</v>
      </c>
      <c r="H24" s="108" t="s">
        <v>153</v>
      </c>
      <c r="I24" s="109"/>
      <c r="J24" s="109"/>
      <c r="K24" s="110"/>
      <c r="L24" s="8"/>
      <c r="M24" s="3" t="s">
        <v>29</v>
      </c>
      <c r="N24" s="108" t="s">
        <v>153</v>
      </c>
      <c r="O24" s="109"/>
      <c r="P24" s="109"/>
      <c r="Q24" s="110"/>
      <c r="R24" s="8"/>
      <c r="S24" s="3" t="s">
        <v>29</v>
      </c>
      <c r="T24" s="108" t="s">
        <v>153</v>
      </c>
      <c r="U24" s="109"/>
      <c r="V24" s="109"/>
      <c r="W24" s="110"/>
      <c r="X24" s="8"/>
      <c r="Y24" s="3" t="s">
        <v>29</v>
      </c>
      <c r="Z24" s="108" t="s">
        <v>153</v>
      </c>
      <c r="AA24" s="109"/>
      <c r="AB24" s="109"/>
      <c r="AC24" s="110"/>
      <c r="AD24" s="83"/>
      <c r="AE24" s="65" t="s">
        <v>29</v>
      </c>
      <c r="AF24" s="108" t="s">
        <v>153</v>
      </c>
      <c r="AG24" s="109"/>
      <c r="AH24" s="109"/>
      <c r="AI24" s="110"/>
      <c r="AJ24" s="81"/>
      <c r="AK24" s="65" t="s">
        <v>29</v>
      </c>
      <c r="AL24" s="108" t="s">
        <v>153</v>
      </c>
      <c r="AM24" s="109"/>
      <c r="AN24" s="109"/>
      <c r="AO24" s="110"/>
      <c r="AP24" s="8"/>
    </row>
    <row r="25" spans="1:71" s="72" customFormat="1" ht="15">
      <c r="A25" s="3" t="s">
        <v>30</v>
      </c>
      <c r="B25" s="108" t="s">
        <v>156</v>
      </c>
      <c r="C25" s="109"/>
      <c r="D25" s="109"/>
      <c r="E25" s="110"/>
      <c r="F25" s="83"/>
      <c r="G25" s="65" t="s">
        <v>30</v>
      </c>
      <c r="H25" s="108" t="s">
        <v>156</v>
      </c>
      <c r="I25" s="109"/>
      <c r="J25" s="109"/>
      <c r="K25" s="110"/>
      <c r="L25" s="8"/>
      <c r="M25" s="3" t="s">
        <v>30</v>
      </c>
      <c r="N25" s="108" t="s">
        <v>156</v>
      </c>
      <c r="O25" s="109"/>
      <c r="P25" s="109"/>
      <c r="Q25" s="110"/>
      <c r="R25" s="8"/>
      <c r="S25" s="3" t="s">
        <v>30</v>
      </c>
      <c r="T25" s="108" t="s">
        <v>156</v>
      </c>
      <c r="U25" s="109"/>
      <c r="V25" s="109"/>
      <c r="W25" s="110"/>
      <c r="X25" s="8"/>
      <c r="Y25" s="3" t="s">
        <v>30</v>
      </c>
      <c r="Z25" s="108" t="s">
        <v>156</v>
      </c>
      <c r="AA25" s="109"/>
      <c r="AB25" s="109"/>
      <c r="AC25" s="110"/>
      <c r="AD25" s="83"/>
      <c r="AE25" s="65" t="s">
        <v>30</v>
      </c>
      <c r="AF25" s="108" t="s">
        <v>156</v>
      </c>
      <c r="AG25" s="109"/>
      <c r="AH25" s="109"/>
      <c r="AI25" s="110"/>
      <c r="AJ25" s="81"/>
      <c r="AK25" s="65" t="s">
        <v>30</v>
      </c>
      <c r="AL25" s="108" t="s">
        <v>156</v>
      </c>
      <c r="AM25" s="109"/>
      <c r="AN25" s="109"/>
      <c r="AO25" s="110"/>
      <c r="AP25" s="8"/>
    </row>
    <row r="26" spans="1:71" s="72" customFormat="1" ht="15">
      <c r="A26" s="3" t="s">
        <v>31</v>
      </c>
      <c r="B26" s="108" t="s">
        <v>242</v>
      </c>
      <c r="C26" s="109"/>
      <c r="D26" s="109"/>
      <c r="E26" s="110"/>
      <c r="F26" s="83"/>
      <c r="G26" s="65" t="s">
        <v>31</v>
      </c>
      <c r="H26" s="108" t="s">
        <v>242</v>
      </c>
      <c r="I26" s="109"/>
      <c r="J26" s="109"/>
      <c r="K26" s="110"/>
      <c r="L26" s="8"/>
      <c r="M26" s="3" t="s">
        <v>31</v>
      </c>
      <c r="N26" s="108" t="s">
        <v>242</v>
      </c>
      <c r="O26" s="109"/>
      <c r="P26" s="109"/>
      <c r="Q26" s="110"/>
      <c r="R26" s="8"/>
      <c r="S26" s="3" t="s">
        <v>31</v>
      </c>
      <c r="T26" s="108" t="s">
        <v>242</v>
      </c>
      <c r="U26" s="109"/>
      <c r="V26" s="109"/>
      <c r="W26" s="110"/>
      <c r="X26" s="8"/>
      <c r="Y26" s="3" t="s">
        <v>31</v>
      </c>
      <c r="Z26" s="108" t="s">
        <v>242</v>
      </c>
      <c r="AA26" s="109"/>
      <c r="AB26" s="109"/>
      <c r="AC26" s="110"/>
      <c r="AD26" s="83"/>
      <c r="AE26" s="65" t="s">
        <v>31</v>
      </c>
      <c r="AF26" s="108" t="s">
        <v>242</v>
      </c>
      <c r="AG26" s="109"/>
      <c r="AH26" s="109"/>
      <c r="AI26" s="110"/>
      <c r="AJ26" s="81"/>
      <c r="AK26" s="65" t="s">
        <v>31</v>
      </c>
      <c r="AL26" s="108" t="s">
        <v>242</v>
      </c>
      <c r="AM26" s="109"/>
      <c r="AN26" s="109"/>
      <c r="AO26" s="110"/>
      <c r="AP26" s="8"/>
    </row>
    <row r="27" spans="1:71" s="72" customFormat="1" ht="15">
      <c r="A27" s="3" t="s">
        <v>32</v>
      </c>
      <c r="B27" s="102">
        <f>'elem. compilazione capitolato'!C3</f>
        <v>43831</v>
      </c>
      <c r="C27" s="103"/>
      <c r="D27" s="103"/>
      <c r="E27" s="104"/>
      <c r="F27" s="83"/>
      <c r="G27" s="65" t="s">
        <v>32</v>
      </c>
      <c r="H27" s="102">
        <f>B27</f>
        <v>43831</v>
      </c>
      <c r="I27" s="103"/>
      <c r="J27" s="103"/>
      <c r="K27" s="104"/>
      <c r="L27" s="8"/>
      <c r="M27" s="3" t="s">
        <v>32</v>
      </c>
      <c r="N27" s="102">
        <f>H27</f>
        <v>43831</v>
      </c>
      <c r="O27" s="103"/>
      <c r="P27" s="103"/>
      <c r="Q27" s="104"/>
      <c r="R27" s="8"/>
      <c r="S27" s="3" t="s">
        <v>32</v>
      </c>
      <c r="T27" s="102">
        <f>N27</f>
        <v>43831</v>
      </c>
      <c r="U27" s="103"/>
      <c r="V27" s="103"/>
      <c r="W27" s="104"/>
      <c r="X27" s="8"/>
      <c r="Y27" s="3" t="s">
        <v>32</v>
      </c>
      <c r="Z27" s="102">
        <f>T27</f>
        <v>43831</v>
      </c>
      <c r="AA27" s="103"/>
      <c r="AB27" s="103"/>
      <c r="AC27" s="104"/>
      <c r="AD27" s="83"/>
      <c r="AE27" s="65" t="s">
        <v>32</v>
      </c>
      <c r="AF27" s="102">
        <f>Z27</f>
        <v>43831</v>
      </c>
      <c r="AG27" s="103"/>
      <c r="AH27" s="103"/>
      <c r="AI27" s="104"/>
      <c r="AJ27" s="81"/>
      <c r="AK27" s="65" t="s">
        <v>32</v>
      </c>
      <c r="AL27" s="102">
        <f>AF27</f>
        <v>43831</v>
      </c>
      <c r="AM27" s="103"/>
      <c r="AN27" s="103"/>
      <c r="AO27" s="104"/>
      <c r="AP27" s="8"/>
    </row>
    <row r="28" spans="1:71" s="72" customFormat="1" ht="15">
      <c r="A28" s="3" t="s">
        <v>33</v>
      </c>
      <c r="B28" s="102">
        <f>'elem. compilazione capitolato'!D3</f>
        <v>44196</v>
      </c>
      <c r="C28" s="103"/>
      <c r="D28" s="103"/>
      <c r="E28" s="104"/>
      <c r="F28" s="81"/>
      <c r="G28" s="71" t="s">
        <v>33</v>
      </c>
      <c r="H28" s="102">
        <f>B28</f>
        <v>44196</v>
      </c>
      <c r="I28" s="103"/>
      <c r="J28" s="103"/>
      <c r="K28" s="104"/>
      <c r="L28" s="8"/>
      <c r="M28" s="3" t="s">
        <v>33</v>
      </c>
      <c r="N28" s="102">
        <f>H28</f>
        <v>44196</v>
      </c>
      <c r="O28" s="103"/>
      <c r="P28" s="103"/>
      <c r="Q28" s="104"/>
      <c r="R28" s="8"/>
      <c r="S28" s="3" t="s">
        <v>33</v>
      </c>
      <c r="T28" s="102">
        <f>N28</f>
        <v>44196</v>
      </c>
      <c r="U28" s="103"/>
      <c r="V28" s="103"/>
      <c r="W28" s="104"/>
      <c r="X28" s="8"/>
      <c r="Y28" s="3" t="s">
        <v>33</v>
      </c>
      <c r="Z28" s="102">
        <f>T28</f>
        <v>44196</v>
      </c>
      <c r="AA28" s="103"/>
      <c r="AB28" s="103"/>
      <c r="AC28" s="104"/>
      <c r="AD28" s="81"/>
      <c r="AE28" s="71" t="s">
        <v>33</v>
      </c>
      <c r="AF28" s="102">
        <f>Z28</f>
        <v>44196</v>
      </c>
      <c r="AG28" s="103"/>
      <c r="AH28" s="103"/>
      <c r="AI28" s="104"/>
      <c r="AJ28" s="81"/>
      <c r="AK28" s="71" t="s">
        <v>33</v>
      </c>
      <c r="AL28" s="102">
        <f>AF28</f>
        <v>44196</v>
      </c>
      <c r="AM28" s="103"/>
      <c r="AN28" s="103"/>
      <c r="AO28" s="104"/>
      <c r="AP28" s="8"/>
    </row>
    <row r="29" spans="1:71" s="72" customFormat="1"/>
    <row r="30" spans="1:71" s="72" customFormat="1" ht="15">
      <c r="A30" s="79" t="s">
        <v>166</v>
      </c>
      <c r="B30" s="79" t="str">
        <f>B1</f>
        <v>PRELIEVI 2015</v>
      </c>
      <c r="C30" s="79" t="str">
        <f>C1</f>
        <v>PRELIEVI 2016</v>
      </c>
      <c r="D30" s="79" t="str">
        <f>D1</f>
        <v>PRELIEVI 2017</v>
      </c>
      <c r="E30" s="79" t="str">
        <f>E1</f>
        <v>PRELIEVI 2018</v>
      </c>
      <c r="F30" s="80"/>
      <c r="G30" s="79" t="s">
        <v>166</v>
      </c>
      <c r="H30" s="79" t="str">
        <f>H1</f>
        <v>PRELIEVI 2015</v>
      </c>
      <c r="I30" s="79" t="str">
        <f>I1</f>
        <v>PRELIEVI 2016</v>
      </c>
      <c r="J30" s="79" t="str">
        <f>J1</f>
        <v>PRELIEVI 2017</v>
      </c>
      <c r="K30" s="79" t="str">
        <f>K1</f>
        <v>PRELIEVI 2018</v>
      </c>
      <c r="L30" s="80"/>
      <c r="M30" s="79" t="s">
        <v>166</v>
      </c>
      <c r="N30" s="79" t="str">
        <f>N1</f>
        <v>PRELIEVI 2015</v>
      </c>
      <c r="O30" s="97" t="str">
        <f>O1</f>
        <v>PRELIEVI 2016</v>
      </c>
      <c r="P30" s="79" t="str">
        <f>P1</f>
        <v>PRELIEVI 2017</v>
      </c>
      <c r="Q30" s="79" t="str">
        <f>Q1</f>
        <v>PRELIEVI 2018</v>
      </c>
      <c r="R30" s="80"/>
      <c r="S30" s="79" t="s">
        <v>166</v>
      </c>
      <c r="T30" s="79" t="str">
        <f>T1</f>
        <v>PRELIEVI 2015</v>
      </c>
      <c r="U30" s="79" t="str">
        <f>U1</f>
        <v>PRELIEVI 2016</v>
      </c>
      <c r="V30" s="79" t="str">
        <f>V1</f>
        <v>PRELIEVI 2017</v>
      </c>
      <c r="W30" s="79" t="str">
        <f>W1</f>
        <v>PRELIEVI 2018</v>
      </c>
      <c r="Y30" s="79" t="s">
        <v>166</v>
      </c>
      <c r="Z30" s="79" t="str">
        <f>Z1</f>
        <v>PRELIEVI 2015</v>
      </c>
      <c r="AA30" s="79" t="str">
        <f>AA1</f>
        <v>PRELIEVI 2016</v>
      </c>
      <c r="AB30" s="79" t="str">
        <f>AB1</f>
        <v>PRELIEVI 2017</v>
      </c>
      <c r="AC30" s="79" t="str">
        <f>AC1</f>
        <v>PRELIEVI 2018</v>
      </c>
      <c r="AE30" s="79" t="s">
        <v>166</v>
      </c>
      <c r="AF30" s="79" t="str">
        <f>AF1</f>
        <v>PRELIEVI 2015</v>
      </c>
      <c r="AG30" s="79" t="str">
        <f>AG1</f>
        <v>PRELIEVI 2016</v>
      </c>
      <c r="AH30" s="79" t="str">
        <f>AH1</f>
        <v>PRELIEVI 2017</v>
      </c>
      <c r="AI30" s="79" t="str">
        <f>AI1</f>
        <v>PRELIEVI 2018</v>
      </c>
      <c r="AJ30" s="80"/>
      <c r="AK30" s="79" t="s">
        <v>166</v>
      </c>
      <c r="AL30" s="79" t="str">
        <f>AL1</f>
        <v>PRELIEVI 2015</v>
      </c>
      <c r="AM30" s="79" t="str">
        <f>AM1</f>
        <v>PRELIEVI 2016</v>
      </c>
      <c r="AN30" s="79" t="str">
        <f>AN1</f>
        <v>PRELIEVI 2017</v>
      </c>
      <c r="AO30" s="79" t="str">
        <f>AO1</f>
        <v>PRELIEVI 2018</v>
      </c>
      <c r="AP30" s="80"/>
      <c r="BG30" s="80"/>
      <c r="BS30" s="80"/>
    </row>
    <row r="31" spans="1:71" s="76" customFormat="1" ht="15">
      <c r="A31" s="61" t="s">
        <v>13</v>
      </c>
      <c r="B31" s="66">
        <v>2712</v>
      </c>
      <c r="C31" s="66">
        <v>1267</v>
      </c>
      <c r="D31" s="66">
        <v>1879.5</v>
      </c>
      <c r="E31" s="66">
        <v>2536</v>
      </c>
      <c r="F31" s="77"/>
      <c r="G31" s="61" t="s">
        <v>13</v>
      </c>
      <c r="H31" s="66">
        <v>119</v>
      </c>
      <c r="I31" s="66">
        <v>66</v>
      </c>
      <c r="J31" s="66">
        <v>126</v>
      </c>
      <c r="K31" s="66">
        <v>0</v>
      </c>
      <c r="L31" s="77"/>
      <c r="M31" s="61" t="s">
        <v>13</v>
      </c>
      <c r="N31" s="66">
        <v>549</v>
      </c>
      <c r="O31" s="66">
        <v>456</v>
      </c>
      <c r="P31" s="95">
        <v>943</v>
      </c>
      <c r="Q31" s="66">
        <v>1431</v>
      </c>
      <c r="R31" s="77"/>
      <c r="S31" s="61" t="s">
        <v>13</v>
      </c>
      <c r="T31" s="66">
        <v>4910</v>
      </c>
      <c r="U31" s="66">
        <v>3672</v>
      </c>
      <c r="V31" s="66">
        <v>7838</v>
      </c>
      <c r="W31" s="66">
        <v>7659</v>
      </c>
      <c r="Y31" s="61" t="s">
        <v>13</v>
      </c>
      <c r="Z31" s="66">
        <v>13356</v>
      </c>
      <c r="AA31" s="66">
        <v>5238</v>
      </c>
      <c r="AB31" s="66">
        <v>10875</v>
      </c>
      <c r="AC31" s="66">
        <v>7005</v>
      </c>
      <c r="AE31" s="61" t="s">
        <v>13</v>
      </c>
      <c r="AF31" s="66">
        <v>95</v>
      </c>
      <c r="AG31" s="66">
        <v>72</v>
      </c>
      <c r="AH31" s="66">
        <v>163</v>
      </c>
      <c r="AI31" s="66">
        <v>125</v>
      </c>
      <c r="AJ31" s="77"/>
      <c r="AK31" s="61" t="s">
        <v>13</v>
      </c>
      <c r="AL31" s="66">
        <v>9411</v>
      </c>
      <c r="AM31" s="66">
        <v>8552</v>
      </c>
      <c r="AN31" s="66">
        <v>9948</v>
      </c>
      <c r="AO31" s="66">
        <v>6258</v>
      </c>
      <c r="AP31" s="77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G31" s="77"/>
      <c r="BS31" s="77"/>
    </row>
    <row r="32" spans="1:71" s="76" customFormat="1" ht="15">
      <c r="A32" s="61" t="s">
        <v>14</v>
      </c>
      <c r="B32" s="66">
        <v>1676</v>
      </c>
      <c r="C32" s="66">
        <v>2696</v>
      </c>
      <c r="D32" s="66">
        <v>1879.5</v>
      </c>
      <c r="E32" s="66">
        <v>1891</v>
      </c>
      <c r="F32" s="77"/>
      <c r="G32" s="61" t="s">
        <v>14</v>
      </c>
      <c r="H32" s="66">
        <v>77</v>
      </c>
      <c r="I32" s="66">
        <v>173</v>
      </c>
      <c r="J32" s="66">
        <v>126</v>
      </c>
      <c r="K32" s="66">
        <v>0</v>
      </c>
      <c r="L32" s="77"/>
      <c r="M32" s="61" t="s">
        <v>14</v>
      </c>
      <c r="N32" s="66">
        <v>353</v>
      </c>
      <c r="O32" s="66">
        <v>1085</v>
      </c>
      <c r="P32" s="95">
        <v>943</v>
      </c>
      <c r="Q32" s="66">
        <v>1148</v>
      </c>
      <c r="R32" s="77"/>
      <c r="S32" s="61" t="s">
        <v>14</v>
      </c>
      <c r="T32" s="66">
        <v>3131</v>
      </c>
      <c r="U32" s="66">
        <v>10143</v>
      </c>
      <c r="V32" s="66">
        <v>7838</v>
      </c>
      <c r="W32" s="66">
        <v>5890</v>
      </c>
      <c r="Y32" s="61" t="s">
        <v>14</v>
      </c>
      <c r="Z32" s="66">
        <v>3697</v>
      </c>
      <c r="AA32" s="66">
        <v>9095</v>
      </c>
      <c r="AB32" s="66">
        <v>10875</v>
      </c>
      <c r="AC32" s="66">
        <v>7413</v>
      </c>
      <c r="AE32" s="61" t="s">
        <v>14</v>
      </c>
      <c r="AF32" s="66">
        <v>53</v>
      </c>
      <c r="AG32" s="66">
        <v>197</v>
      </c>
      <c r="AH32" s="66">
        <v>163</v>
      </c>
      <c r="AI32" s="66">
        <v>132</v>
      </c>
      <c r="AJ32" s="77"/>
      <c r="AK32" s="61" t="s">
        <v>14</v>
      </c>
      <c r="AL32" s="66">
        <v>5958</v>
      </c>
      <c r="AM32" s="66">
        <v>5428</v>
      </c>
      <c r="AN32" s="66">
        <v>26404</v>
      </c>
      <c r="AO32" s="66">
        <v>6936</v>
      </c>
      <c r="AP32" s="77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G32" s="77"/>
      <c r="BS32" s="77"/>
    </row>
    <row r="33" spans="1:71" s="76" customFormat="1" ht="15">
      <c r="A33" s="61" t="s">
        <v>15</v>
      </c>
      <c r="B33" s="66">
        <v>2898</v>
      </c>
      <c r="C33" s="66">
        <v>2005</v>
      </c>
      <c r="D33" s="66">
        <v>3133</v>
      </c>
      <c r="E33" s="66">
        <v>931</v>
      </c>
      <c r="F33" s="77"/>
      <c r="G33" s="61" t="s">
        <v>15</v>
      </c>
      <c r="H33" s="66">
        <v>229</v>
      </c>
      <c r="I33" s="66">
        <v>151</v>
      </c>
      <c r="J33" s="66">
        <v>170</v>
      </c>
      <c r="K33" s="66">
        <v>0</v>
      </c>
      <c r="L33" s="77"/>
      <c r="M33" s="61" t="s">
        <v>15</v>
      </c>
      <c r="N33" s="66">
        <v>815</v>
      </c>
      <c r="O33" s="66">
        <v>1182</v>
      </c>
      <c r="P33" s="95">
        <v>1064</v>
      </c>
      <c r="Q33" s="66">
        <v>1113</v>
      </c>
      <c r="R33" s="77"/>
      <c r="S33" s="61" t="s">
        <v>15</v>
      </c>
      <c r="T33" s="66">
        <v>7296</v>
      </c>
      <c r="U33" s="66">
        <v>8864</v>
      </c>
      <c r="V33" s="66">
        <v>9184</v>
      </c>
      <c r="W33" s="66">
        <v>7216</v>
      </c>
      <c r="Y33" s="61" t="s">
        <v>15</v>
      </c>
      <c r="Z33" s="66">
        <v>11344</v>
      </c>
      <c r="AA33" s="66">
        <v>7516</v>
      </c>
      <c r="AB33" s="66">
        <v>4222</v>
      </c>
      <c r="AC33" s="66">
        <v>4277</v>
      </c>
      <c r="AE33" s="61" t="s">
        <v>15</v>
      </c>
      <c r="AF33" s="66">
        <v>138</v>
      </c>
      <c r="AG33" s="66">
        <v>190</v>
      </c>
      <c r="AH33" s="66">
        <v>201</v>
      </c>
      <c r="AI33" s="66">
        <v>134</v>
      </c>
      <c r="AJ33" s="77"/>
      <c r="AK33" s="61" t="s">
        <v>15</v>
      </c>
      <c r="AL33" s="66">
        <v>11498</v>
      </c>
      <c r="AM33" s="66">
        <v>8215</v>
      </c>
      <c r="AN33" s="66">
        <v>6082</v>
      </c>
      <c r="AO33" s="66">
        <v>4326</v>
      </c>
      <c r="AP33" s="77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G33" s="77"/>
      <c r="BS33" s="77"/>
    </row>
    <row r="34" spans="1:71" s="76" customFormat="1" ht="15">
      <c r="A34" s="61" t="s">
        <v>16</v>
      </c>
      <c r="B34" s="66">
        <v>463</v>
      </c>
      <c r="C34" s="66">
        <v>263</v>
      </c>
      <c r="D34" s="66">
        <v>618</v>
      </c>
      <c r="E34" s="66">
        <v>380</v>
      </c>
      <c r="F34" s="77"/>
      <c r="G34" s="61" t="s">
        <v>16</v>
      </c>
      <c r="H34" s="66">
        <v>151</v>
      </c>
      <c r="I34" s="66">
        <v>99</v>
      </c>
      <c r="J34" s="66">
        <v>86</v>
      </c>
      <c r="K34" s="66">
        <v>0</v>
      </c>
      <c r="L34" s="77"/>
      <c r="M34" s="61" t="s">
        <v>16</v>
      </c>
      <c r="N34" s="66">
        <v>745</v>
      </c>
      <c r="O34" s="66">
        <v>755</v>
      </c>
      <c r="P34" s="95">
        <v>725</v>
      </c>
      <c r="Q34" s="66">
        <v>1339</v>
      </c>
      <c r="R34" s="77"/>
      <c r="S34" s="61" t="s">
        <v>16</v>
      </c>
      <c r="T34" s="66">
        <v>6390</v>
      </c>
      <c r="U34" s="61">
        <v>5928</v>
      </c>
      <c r="V34" s="61">
        <v>5937</v>
      </c>
      <c r="W34" s="61">
        <v>8021</v>
      </c>
      <c r="Y34" s="61" t="s">
        <v>16</v>
      </c>
      <c r="Z34" s="66">
        <v>3053</v>
      </c>
      <c r="AA34" s="66">
        <v>29</v>
      </c>
      <c r="AB34" s="66">
        <v>4257</v>
      </c>
      <c r="AC34" s="66">
        <v>0</v>
      </c>
      <c r="AE34" s="61" t="s">
        <v>16</v>
      </c>
      <c r="AF34" s="66">
        <v>114</v>
      </c>
      <c r="AG34" s="66">
        <v>122</v>
      </c>
      <c r="AH34" s="66">
        <v>115</v>
      </c>
      <c r="AI34" s="66">
        <v>151</v>
      </c>
      <c r="AJ34" s="77"/>
      <c r="AK34" s="61" t="s">
        <v>16</v>
      </c>
      <c r="AL34" s="66">
        <v>1451</v>
      </c>
      <c r="AM34" s="66">
        <v>18</v>
      </c>
      <c r="AN34" s="66">
        <v>997</v>
      </c>
      <c r="AO34" s="66">
        <v>0</v>
      </c>
      <c r="AP34" s="7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G34" s="77"/>
      <c r="BS34" s="77"/>
    </row>
    <row r="35" spans="1:71" s="76" customFormat="1" ht="15">
      <c r="A35" s="61" t="s">
        <v>17</v>
      </c>
      <c r="B35" s="66">
        <v>176</v>
      </c>
      <c r="C35" s="66">
        <v>385</v>
      </c>
      <c r="D35" s="66">
        <v>497</v>
      </c>
      <c r="E35" s="66">
        <v>257</v>
      </c>
      <c r="F35" s="77"/>
      <c r="G35" s="61" t="s">
        <v>17</v>
      </c>
      <c r="H35" s="66">
        <v>147</v>
      </c>
      <c r="I35" s="66">
        <v>140</v>
      </c>
      <c r="J35" s="66">
        <v>163</v>
      </c>
      <c r="K35" s="66">
        <v>0</v>
      </c>
      <c r="L35" s="77"/>
      <c r="M35" s="61" t="s">
        <v>17</v>
      </c>
      <c r="N35" s="66">
        <v>668</v>
      </c>
      <c r="O35" s="66">
        <v>844</v>
      </c>
      <c r="P35" s="95">
        <v>1295</v>
      </c>
      <c r="Q35" s="66">
        <v>1184</v>
      </c>
      <c r="R35" s="77"/>
      <c r="S35" s="61" t="s">
        <v>17</v>
      </c>
      <c r="T35" s="66">
        <v>6057</v>
      </c>
      <c r="U35" s="61">
        <v>6985</v>
      </c>
      <c r="V35" s="61">
        <v>9592</v>
      </c>
      <c r="W35" s="61">
        <v>6569</v>
      </c>
      <c r="Y35" s="61" t="s">
        <v>17</v>
      </c>
      <c r="Z35" s="66">
        <v>0</v>
      </c>
      <c r="AA35" s="66">
        <v>51</v>
      </c>
      <c r="AB35" s="66">
        <v>0</v>
      </c>
      <c r="AC35" s="66">
        <v>0</v>
      </c>
      <c r="AE35" s="61" t="s">
        <v>17</v>
      </c>
      <c r="AF35" s="66">
        <v>112</v>
      </c>
      <c r="AG35" s="66">
        <v>162</v>
      </c>
      <c r="AH35" s="66">
        <v>188</v>
      </c>
      <c r="AI35" s="66">
        <v>138</v>
      </c>
      <c r="AJ35" s="77"/>
      <c r="AK35" s="61" t="s">
        <v>17</v>
      </c>
      <c r="AL35" s="66">
        <v>0</v>
      </c>
      <c r="AM35" s="66">
        <v>0</v>
      </c>
      <c r="AN35" s="66">
        <v>0</v>
      </c>
      <c r="AO35" s="66">
        <v>0</v>
      </c>
      <c r="AP35" s="77"/>
      <c r="BG35" s="77"/>
      <c r="BS35" s="77"/>
    </row>
    <row r="36" spans="1:71" s="76" customFormat="1" ht="15">
      <c r="A36" s="61" t="s">
        <v>18</v>
      </c>
      <c r="B36" s="66">
        <v>254</v>
      </c>
      <c r="C36" s="66">
        <v>351</v>
      </c>
      <c r="D36" s="66">
        <v>87</v>
      </c>
      <c r="E36" s="66">
        <v>261</v>
      </c>
      <c r="F36" s="77"/>
      <c r="G36" s="61" t="s">
        <v>18</v>
      </c>
      <c r="H36" s="66">
        <v>152</v>
      </c>
      <c r="I36" s="66">
        <v>120</v>
      </c>
      <c r="J36" s="66">
        <v>86</v>
      </c>
      <c r="K36" s="66">
        <v>0</v>
      </c>
      <c r="L36" s="77"/>
      <c r="M36" s="61" t="s">
        <v>18</v>
      </c>
      <c r="N36" s="66">
        <v>782</v>
      </c>
      <c r="O36" s="66">
        <v>895</v>
      </c>
      <c r="P36" s="95">
        <v>709</v>
      </c>
      <c r="Q36" s="66">
        <v>1151</v>
      </c>
      <c r="R36" s="77"/>
      <c r="S36" s="61" t="s">
        <v>18</v>
      </c>
      <c r="T36" s="66">
        <v>6515</v>
      </c>
      <c r="U36" s="61">
        <v>6656</v>
      </c>
      <c r="V36" s="61">
        <v>4944</v>
      </c>
      <c r="W36" s="61">
        <v>5759</v>
      </c>
      <c r="Y36" s="61" t="s">
        <v>18</v>
      </c>
      <c r="Z36" s="66">
        <v>0</v>
      </c>
      <c r="AA36" s="66">
        <v>0</v>
      </c>
      <c r="AB36" s="66">
        <v>0</v>
      </c>
      <c r="AC36" s="66">
        <v>0</v>
      </c>
      <c r="AE36" s="61" t="s">
        <v>18</v>
      </c>
      <c r="AF36" s="66">
        <v>147</v>
      </c>
      <c r="AG36" s="66">
        <v>175</v>
      </c>
      <c r="AH36" s="66">
        <v>99</v>
      </c>
      <c r="AI36" s="66">
        <v>142</v>
      </c>
      <c r="AJ36" s="77"/>
      <c r="AK36" s="61" t="s">
        <v>18</v>
      </c>
      <c r="AL36" s="66">
        <v>0</v>
      </c>
      <c r="AM36" s="66">
        <v>0</v>
      </c>
      <c r="AN36" s="66">
        <v>0</v>
      </c>
      <c r="AO36" s="66">
        <v>0</v>
      </c>
      <c r="AP36" s="77"/>
      <c r="BG36" s="77"/>
      <c r="BS36" s="77"/>
    </row>
    <row r="37" spans="1:71" s="76" customFormat="1" ht="15">
      <c r="A37" s="61" t="s">
        <v>19</v>
      </c>
      <c r="B37" s="66">
        <v>186</v>
      </c>
      <c r="C37" s="66">
        <v>277</v>
      </c>
      <c r="D37" s="66">
        <v>92</v>
      </c>
      <c r="E37" s="66">
        <v>265</v>
      </c>
      <c r="F37" s="77"/>
      <c r="G37" s="61" t="s">
        <v>19</v>
      </c>
      <c r="H37" s="66">
        <v>147</v>
      </c>
      <c r="I37" s="66">
        <v>139</v>
      </c>
      <c r="J37" s="66">
        <v>59</v>
      </c>
      <c r="K37" s="66">
        <v>0</v>
      </c>
      <c r="L37" s="77"/>
      <c r="M37" s="61" t="s">
        <v>19</v>
      </c>
      <c r="N37" s="66">
        <v>796</v>
      </c>
      <c r="O37" s="66">
        <v>777</v>
      </c>
      <c r="P37" s="95">
        <v>959</v>
      </c>
      <c r="Q37" s="66">
        <v>0</v>
      </c>
      <c r="R37" s="77"/>
      <c r="S37" s="61" t="s">
        <v>19</v>
      </c>
      <c r="T37" s="66">
        <v>6245</v>
      </c>
      <c r="U37" s="61">
        <v>4581</v>
      </c>
      <c r="V37" s="61">
        <v>5658</v>
      </c>
      <c r="W37" s="61">
        <v>3063</v>
      </c>
      <c r="Y37" s="61" t="s">
        <v>19</v>
      </c>
      <c r="Z37" s="66">
        <v>1</v>
      </c>
      <c r="AA37" s="66">
        <v>0</v>
      </c>
      <c r="AB37" s="66">
        <v>0</v>
      </c>
      <c r="AC37" s="66">
        <v>0</v>
      </c>
      <c r="AE37" s="61" t="s">
        <v>19</v>
      </c>
      <c r="AF37" s="66">
        <v>138</v>
      </c>
      <c r="AG37" s="66">
        <v>164</v>
      </c>
      <c r="AH37" s="66">
        <v>178</v>
      </c>
      <c r="AI37" s="66">
        <v>146</v>
      </c>
      <c r="AJ37" s="77"/>
      <c r="AK37" s="61" t="s">
        <v>19</v>
      </c>
      <c r="AL37" s="66">
        <v>10</v>
      </c>
      <c r="AM37" s="66">
        <v>0</v>
      </c>
      <c r="AN37" s="66">
        <v>0</v>
      </c>
      <c r="AO37" s="66">
        <v>1</v>
      </c>
      <c r="AP37" s="77"/>
      <c r="BG37" s="77"/>
      <c r="BS37" s="77"/>
    </row>
    <row r="38" spans="1:71" s="76" customFormat="1" ht="15">
      <c r="A38" s="61" t="s">
        <v>20</v>
      </c>
      <c r="B38" s="66">
        <v>205</v>
      </c>
      <c r="C38" s="66">
        <v>272</v>
      </c>
      <c r="D38" s="66">
        <v>115</v>
      </c>
      <c r="E38" s="66">
        <v>261</v>
      </c>
      <c r="F38" s="77"/>
      <c r="G38" s="61" t="s">
        <v>20</v>
      </c>
      <c r="H38" s="66">
        <v>117</v>
      </c>
      <c r="I38" s="61">
        <v>102</v>
      </c>
      <c r="J38" s="61">
        <v>41</v>
      </c>
      <c r="K38" s="61">
        <v>0</v>
      </c>
      <c r="L38" s="77"/>
      <c r="M38" s="61" t="s">
        <v>20</v>
      </c>
      <c r="N38" s="66">
        <v>830</v>
      </c>
      <c r="O38" s="66">
        <v>540</v>
      </c>
      <c r="P38" s="95">
        <v>960</v>
      </c>
      <c r="Q38" s="66">
        <v>1826</v>
      </c>
      <c r="R38" s="77"/>
      <c r="S38" s="61" t="s">
        <v>20</v>
      </c>
      <c r="T38" s="66">
        <v>4098</v>
      </c>
      <c r="U38" s="61">
        <v>3687</v>
      </c>
      <c r="V38" s="61">
        <v>6763</v>
      </c>
      <c r="W38" s="61">
        <v>5362</v>
      </c>
      <c r="Y38" s="61" t="s">
        <v>20</v>
      </c>
      <c r="Z38" s="66">
        <v>0</v>
      </c>
      <c r="AA38" s="61">
        <v>0</v>
      </c>
      <c r="AB38" s="61">
        <v>0</v>
      </c>
      <c r="AC38" s="61">
        <v>0</v>
      </c>
      <c r="AE38" s="61" t="s">
        <v>20</v>
      </c>
      <c r="AF38" s="66">
        <v>126</v>
      </c>
      <c r="AG38" s="66">
        <v>150</v>
      </c>
      <c r="AH38" s="66">
        <v>179</v>
      </c>
      <c r="AI38" s="66">
        <v>146</v>
      </c>
      <c r="AJ38" s="77"/>
      <c r="AK38" s="61" t="s">
        <v>20</v>
      </c>
      <c r="AL38" s="66">
        <v>0</v>
      </c>
      <c r="AM38" s="61">
        <v>0</v>
      </c>
      <c r="AN38" s="61">
        <v>0</v>
      </c>
      <c r="AO38" s="61">
        <v>0</v>
      </c>
      <c r="AP38" s="77"/>
      <c r="BG38" s="77"/>
      <c r="BS38" s="77"/>
    </row>
    <row r="39" spans="1:71" s="76" customFormat="1" ht="15">
      <c r="A39" s="61" t="s">
        <v>21</v>
      </c>
      <c r="B39" s="66">
        <v>258</v>
      </c>
      <c r="C39" s="61">
        <v>338</v>
      </c>
      <c r="D39" s="61">
        <v>88</v>
      </c>
      <c r="E39" s="61">
        <v>295</v>
      </c>
      <c r="F39" s="77"/>
      <c r="G39" s="61" t="s">
        <v>21</v>
      </c>
      <c r="H39" s="66">
        <v>166</v>
      </c>
      <c r="I39" s="61">
        <v>128</v>
      </c>
      <c r="J39" s="61">
        <v>32</v>
      </c>
      <c r="K39" s="61">
        <v>0</v>
      </c>
      <c r="L39" s="77"/>
      <c r="M39" s="61" t="s">
        <v>21</v>
      </c>
      <c r="N39" s="66">
        <v>784</v>
      </c>
      <c r="O39" s="66">
        <v>438</v>
      </c>
      <c r="P39" s="95">
        <v>634</v>
      </c>
      <c r="Q39" s="66">
        <v>1112</v>
      </c>
      <c r="R39" s="77"/>
      <c r="S39" s="61" t="s">
        <v>21</v>
      </c>
      <c r="T39" s="66">
        <v>4455</v>
      </c>
      <c r="U39" s="61">
        <v>5628</v>
      </c>
      <c r="V39" s="61">
        <v>3149</v>
      </c>
      <c r="W39" s="61">
        <v>5440</v>
      </c>
      <c r="Y39" s="61" t="s">
        <v>21</v>
      </c>
      <c r="Z39" s="66">
        <v>1</v>
      </c>
      <c r="AA39" s="61">
        <v>0</v>
      </c>
      <c r="AB39" s="61">
        <v>5</v>
      </c>
      <c r="AC39" s="61">
        <v>324</v>
      </c>
      <c r="AE39" s="61" t="s">
        <v>21</v>
      </c>
      <c r="AF39" s="66">
        <v>116</v>
      </c>
      <c r="AG39" s="61">
        <v>174</v>
      </c>
      <c r="AH39" s="61">
        <v>71</v>
      </c>
      <c r="AI39" s="61">
        <v>172</v>
      </c>
      <c r="AJ39" s="77"/>
      <c r="AK39" s="61" t="s">
        <v>21</v>
      </c>
      <c r="AL39" s="66">
        <v>0</v>
      </c>
      <c r="AM39" s="61">
        <v>0</v>
      </c>
      <c r="AN39" s="61">
        <v>1</v>
      </c>
      <c r="AO39" s="61">
        <v>177</v>
      </c>
      <c r="AP39" s="77"/>
      <c r="BG39" s="77"/>
      <c r="BS39" s="77"/>
    </row>
    <row r="40" spans="1:71" s="76" customFormat="1" ht="15">
      <c r="A40" s="61" t="s">
        <v>22</v>
      </c>
      <c r="B40" s="66">
        <v>364</v>
      </c>
      <c r="C40" s="61">
        <v>355</v>
      </c>
      <c r="D40" s="61">
        <v>195</v>
      </c>
      <c r="E40" s="61"/>
      <c r="F40" s="77"/>
      <c r="G40" s="61" t="s">
        <v>22</v>
      </c>
      <c r="H40" s="66">
        <v>159</v>
      </c>
      <c r="I40" s="61">
        <v>122</v>
      </c>
      <c r="J40" s="61">
        <v>43</v>
      </c>
      <c r="K40" s="61"/>
      <c r="L40" s="77"/>
      <c r="M40" s="61" t="s">
        <v>22</v>
      </c>
      <c r="N40" s="66">
        <v>875</v>
      </c>
      <c r="O40" s="66">
        <v>708</v>
      </c>
      <c r="P40" s="96">
        <v>1103</v>
      </c>
      <c r="Q40" s="61"/>
      <c r="R40" s="77"/>
      <c r="S40" s="61" t="s">
        <v>22</v>
      </c>
      <c r="T40" s="66">
        <v>5529</v>
      </c>
      <c r="U40" s="61">
        <v>5878</v>
      </c>
      <c r="V40" s="61">
        <v>4497</v>
      </c>
      <c r="W40" s="61"/>
      <c r="Y40" s="61" t="s">
        <v>22</v>
      </c>
      <c r="Z40" s="66">
        <v>53</v>
      </c>
      <c r="AA40" s="61">
        <v>0</v>
      </c>
      <c r="AB40" s="61">
        <v>0</v>
      </c>
      <c r="AC40" s="61"/>
      <c r="AE40" s="61" t="s">
        <v>22</v>
      </c>
      <c r="AF40" s="66">
        <v>150</v>
      </c>
      <c r="AG40" s="61">
        <v>161</v>
      </c>
      <c r="AH40" s="61">
        <v>133</v>
      </c>
      <c r="AI40" s="61"/>
      <c r="AJ40" s="77"/>
      <c r="AK40" s="61" t="s">
        <v>22</v>
      </c>
      <c r="AL40" s="66">
        <v>38</v>
      </c>
      <c r="AM40" s="61">
        <v>0</v>
      </c>
      <c r="AN40" s="61">
        <v>0</v>
      </c>
      <c r="AO40" s="61"/>
      <c r="AP40" s="77"/>
      <c r="BG40" s="77"/>
      <c r="BS40" s="77"/>
    </row>
    <row r="41" spans="1:71" s="76" customFormat="1" ht="15">
      <c r="A41" s="61" t="s">
        <v>23</v>
      </c>
      <c r="B41" s="66">
        <v>811</v>
      </c>
      <c r="C41" s="61">
        <v>1409</v>
      </c>
      <c r="D41" s="61">
        <v>1787</v>
      </c>
      <c r="E41" s="61"/>
      <c r="F41" s="77"/>
      <c r="G41" s="61" t="s">
        <v>23</v>
      </c>
      <c r="H41" s="66">
        <v>128</v>
      </c>
      <c r="I41" s="61">
        <v>136</v>
      </c>
      <c r="J41" s="61">
        <v>35</v>
      </c>
      <c r="K41" s="61"/>
      <c r="L41" s="77"/>
      <c r="M41" s="61" t="s">
        <v>23</v>
      </c>
      <c r="N41" s="66">
        <v>765</v>
      </c>
      <c r="O41" s="66">
        <v>895</v>
      </c>
      <c r="P41" s="96">
        <v>1436</v>
      </c>
      <c r="Q41" s="61"/>
      <c r="R41" s="77"/>
      <c r="S41" s="61" t="s">
        <v>23</v>
      </c>
      <c r="T41" s="66">
        <v>6195</v>
      </c>
      <c r="U41" s="61">
        <v>6709</v>
      </c>
      <c r="V41" s="61">
        <v>6912</v>
      </c>
      <c r="W41" s="61"/>
      <c r="Y41" s="61" t="s">
        <v>23</v>
      </c>
      <c r="Z41" s="66">
        <v>1170</v>
      </c>
      <c r="AA41" s="61">
        <v>1793</v>
      </c>
      <c r="AB41" s="61">
        <v>6827</v>
      </c>
      <c r="AC41" s="61"/>
      <c r="AE41" s="61" t="s">
        <v>23</v>
      </c>
      <c r="AF41" s="66">
        <v>129</v>
      </c>
      <c r="AG41" s="61">
        <v>174</v>
      </c>
      <c r="AH41" s="61">
        <v>183</v>
      </c>
      <c r="AI41" s="61"/>
      <c r="AJ41" s="77"/>
      <c r="AK41" s="61" t="s">
        <v>23</v>
      </c>
      <c r="AL41" s="66">
        <v>1664</v>
      </c>
      <c r="AM41" s="61">
        <v>1675</v>
      </c>
      <c r="AN41" s="61">
        <v>8876</v>
      </c>
      <c r="AO41" s="61"/>
      <c r="AP41" s="77"/>
      <c r="BG41" s="77"/>
      <c r="BS41" s="77"/>
    </row>
    <row r="42" spans="1:71" s="76" customFormat="1" ht="15">
      <c r="A42" s="61" t="s">
        <v>24</v>
      </c>
      <c r="B42" s="66">
        <v>2285</v>
      </c>
      <c r="C42" s="61">
        <v>2162</v>
      </c>
      <c r="D42" s="61">
        <v>2362</v>
      </c>
      <c r="E42" s="61"/>
      <c r="F42" s="77"/>
      <c r="G42" s="61" t="s">
        <v>24</v>
      </c>
      <c r="H42" s="66">
        <v>151</v>
      </c>
      <c r="I42" s="61">
        <v>113</v>
      </c>
      <c r="J42" s="61">
        <v>25</v>
      </c>
      <c r="K42" s="61"/>
      <c r="L42" s="77"/>
      <c r="M42" s="61" t="s">
        <v>24</v>
      </c>
      <c r="N42" s="66">
        <v>810</v>
      </c>
      <c r="O42" s="66">
        <v>850</v>
      </c>
      <c r="P42" s="96">
        <v>1052</v>
      </c>
      <c r="Q42" s="61"/>
      <c r="R42" s="77"/>
      <c r="S42" s="61" t="s">
        <v>24</v>
      </c>
      <c r="T42" s="66">
        <v>7211</v>
      </c>
      <c r="U42" s="61">
        <v>6866</v>
      </c>
      <c r="V42" s="61">
        <v>5039</v>
      </c>
      <c r="W42" s="61"/>
      <c r="Y42" s="61" t="s">
        <v>24</v>
      </c>
      <c r="Z42" s="66">
        <v>7011</v>
      </c>
      <c r="AA42" s="61">
        <v>6045</v>
      </c>
      <c r="AB42" s="61">
        <v>7946</v>
      </c>
      <c r="AC42" s="61"/>
      <c r="AD42" s="78"/>
      <c r="AE42" s="61" t="s">
        <v>24</v>
      </c>
      <c r="AF42" s="66">
        <v>163</v>
      </c>
      <c r="AG42" s="61">
        <v>165</v>
      </c>
      <c r="AH42" s="61">
        <v>128</v>
      </c>
      <c r="AI42" s="61"/>
      <c r="AJ42" s="77"/>
      <c r="AK42" s="61" t="s">
        <v>24</v>
      </c>
      <c r="AL42" s="66">
        <v>6978</v>
      </c>
      <c r="AM42" s="61">
        <v>4833</v>
      </c>
      <c r="AN42" s="61">
        <v>7772</v>
      </c>
      <c r="AO42" s="61"/>
      <c r="AP42" s="77"/>
      <c r="BG42" s="77"/>
      <c r="BS42" s="77"/>
    </row>
    <row r="43" spans="1:71" s="72" customFormat="1" ht="15">
      <c r="A43" s="65" t="s">
        <v>77</v>
      </c>
      <c r="B43" s="66">
        <f>SUM(B31:B42)</f>
        <v>12288</v>
      </c>
      <c r="C43" s="66">
        <f>SUM(C31:C42)</f>
        <v>11780</v>
      </c>
      <c r="D43" s="66">
        <f>SUM(D31:D42)</f>
        <v>12733</v>
      </c>
      <c r="E43" s="66">
        <f>SUM(E31:E42)</f>
        <v>7077</v>
      </c>
      <c r="F43" s="7"/>
      <c r="G43" s="65" t="s">
        <v>77</v>
      </c>
      <c r="H43" s="66">
        <f>SUM(H31:H42)</f>
        <v>1743</v>
      </c>
      <c r="I43" s="66">
        <f>SUM(I31:I42)</f>
        <v>1489</v>
      </c>
      <c r="J43" s="66">
        <f>SUM(J31:J42)</f>
        <v>992</v>
      </c>
      <c r="K43" s="66">
        <f>SUM(K31:K42)</f>
        <v>0</v>
      </c>
      <c r="L43" s="7"/>
      <c r="M43" s="65" t="s">
        <v>77</v>
      </c>
      <c r="N43" s="66">
        <f>SUM(N31:N42)</f>
        <v>8772</v>
      </c>
      <c r="O43" s="66">
        <f>SUM(O31:O42)</f>
        <v>9425</v>
      </c>
      <c r="P43" s="66">
        <f>SUM(P31:P42)</f>
        <v>11823</v>
      </c>
      <c r="Q43" s="66">
        <f>SUM(Q31:Q42)</f>
        <v>10304</v>
      </c>
      <c r="R43" s="7"/>
      <c r="S43" s="65" t="s">
        <v>77</v>
      </c>
      <c r="T43" s="66">
        <f>SUM(T31:T42)</f>
        <v>68032</v>
      </c>
      <c r="U43" s="66">
        <f>SUM(U31:U42)</f>
        <v>75597</v>
      </c>
      <c r="V43" s="66">
        <f>SUM(V31:V42)</f>
        <v>77351</v>
      </c>
      <c r="W43" s="66">
        <f>SUM(W31:W42)</f>
        <v>54979</v>
      </c>
      <c r="Y43" s="65" t="s">
        <v>77</v>
      </c>
      <c r="Z43" s="66">
        <f>SUM(Z31:Z42)</f>
        <v>39686</v>
      </c>
      <c r="AA43" s="66">
        <f>SUM(AA31:AA42)</f>
        <v>29767</v>
      </c>
      <c r="AB43" s="66">
        <f>SUM(AB31:AB42)</f>
        <v>45007</v>
      </c>
      <c r="AC43" s="66">
        <f>SUM(AC31:AC42)</f>
        <v>19019</v>
      </c>
      <c r="AD43" s="81"/>
      <c r="AE43" s="65" t="s">
        <v>77</v>
      </c>
      <c r="AF43" s="66">
        <f>SUM(AF31:AF42)</f>
        <v>1481</v>
      </c>
      <c r="AG43" s="66">
        <f>SUM(AG31:AG42)</f>
        <v>1906</v>
      </c>
      <c r="AH43" s="66">
        <f>SUM(AH31:AH42)</f>
        <v>1801</v>
      </c>
      <c r="AI43" s="66">
        <f>SUM(AI31:AI42)</f>
        <v>1286</v>
      </c>
      <c r="AJ43" s="7"/>
      <c r="AK43" s="65" t="s">
        <v>77</v>
      </c>
      <c r="AL43" s="66">
        <f>SUM(AL31:AL42)</f>
        <v>37008</v>
      </c>
      <c r="AM43" s="66">
        <f>SUM(AM31:AM42)</f>
        <v>28721</v>
      </c>
      <c r="AN43" s="66">
        <f>SUM(AN31:AN42)</f>
        <v>60080</v>
      </c>
      <c r="AO43" s="66">
        <f>SUM(AO31:AO42)</f>
        <v>17698</v>
      </c>
      <c r="AP43" s="7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G43" s="7"/>
      <c r="BS43" s="7"/>
    </row>
    <row r="44" spans="1:71" s="72" customFormat="1" ht="15">
      <c r="A44" s="148" t="s">
        <v>175</v>
      </c>
      <c r="B44" s="149"/>
      <c r="C44" s="149"/>
      <c r="D44" s="149"/>
      <c r="E44" s="150"/>
      <c r="F44" s="8"/>
      <c r="G44" s="148" t="s">
        <v>176</v>
      </c>
      <c r="H44" s="149"/>
      <c r="I44" s="149"/>
      <c r="J44" s="149"/>
      <c r="K44" s="150"/>
      <c r="L44" s="8"/>
      <c r="M44" s="148" t="s">
        <v>177</v>
      </c>
      <c r="N44" s="149"/>
      <c r="O44" s="149"/>
      <c r="P44" s="149"/>
      <c r="Q44" s="150"/>
      <c r="R44" s="8"/>
      <c r="S44" s="148" t="s">
        <v>178</v>
      </c>
      <c r="T44" s="149"/>
      <c r="U44" s="149"/>
      <c r="V44" s="149"/>
      <c r="W44" s="150"/>
      <c r="Y44" s="148" t="s">
        <v>179</v>
      </c>
      <c r="Z44" s="149"/>
      <c r="AA44" s="149"/>
      <c r="AB44" s="149"/>
      <c r="AC44" s="150"/>
      <c r="AD44" s="81"/>
      <c r="AE44" s="151" t="s">
        <v>180</v>
      </c>
      <c r="AF44" s="151"/>
      <c r="AG44" s="151"/>
      <c r="AH44" s="151"/>
      <c r="AI44" s="151"/>
      <c r="AJ44" s="8"/>
      <c r="AK44" s="148" t="s">
        <v>181</v>
      </c>
      <c r="AL44" s="149"/>
      <c r="AM44" s="149"/>
      <c r="AN44" s="149"/>
      <c r="AO44" s="150"/>
      <c r="AP44" s="8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G44" s="8"/>
      <c r="BS44" s="8"/>
    </row>
    <row r="45" spans="1:71" s="72" customFormat="1" ht="15">
      <c r="A45" s="3" t="s">
        <v>26</v>
      </c>
      <c r="B45" s="12">
        <f>(B31+B32+B33+B41+B42)/B43</f>
        <v>0.84488932291666663</v>
      </c>
      <c r="C45" s="12">
        <f>(C31+C32+C33+C41+C42)/C43</f>
        <v>0.80976230899830226</v>
      </c>
      <c r="D45" s="12">
        <f>(D31+D32+D33+D41+D42)/D43</f>
        <v>0.86711694023403751</v>
      </c>
      <c r="E45" s="12">
        <f>(E31+E32+E33+E41+E42)/E43</f>
        <v>0.75710046629927941</v>
      </c>
      <c r="G45" s="65" t="s">
        <v>26</v>
      </c>
      <c r="H45" s="12">
        <f>(H31+H32+H33+H41+H42)/H43</f>
        <v>0.40390131956397018</v>
      </c>
      <c r="I45" s="12">
        <f>(I31+I32+I33+I41+I42)/I43</f>
        <v>0.42914707857622564</v>
      </c>
      <c r="J45" s="12">
        <f>(J31+J32+J33+J41+J42)/J43</f>
        <v>0.48588709677419356</v>
      </c>
      <c r="K45" s="12" t="e">
        <f>(K31+K32+K33+K41+K42)/K43</f>
        <v>#DIV/0!</v>
      </c>
      <c r="L45" s="8"/>
      <c r="M45" s="3" t="s">
        <v>26</v>
      </c>
      <c r="N45" s="12">
        <f>(N31+N32+N33+N41+N42)/N43</f>
        <v>0.37528499772001822</v>
      </c>
      <c r="O45" s="12">
        <f>(O31+O32+O33+O41+O42)/O43</f>
        <v>0.47405835543766578</v>
      </c>
      <c r="P45" s="12">
        <f>(P31+P32+P33+P41+P42)/P43</f>
        <v>0.4599509430770532</v>
      </c>
      <c r="Q45" s="12">
        <f>(Q31+Q32+Q33+Q41+Q42)/Q43</f>
        <v>0.35830745341614906</v>
      </c>
      <c r="R45" s="8"/>
      <c r="S45" s="3" t="s">
        <v>26</v>
      </c>
      <c r="T45" s="12">
        <f>(T31+T32+T33+T41+T42)/T43</f>
        <v>0.42249235653809974</v>
      </c>
      <c r="U45" s="12">
        <f>(U31+U32+U33+U41+U42)/U43</f>
        <v>0.47956929507784701</v>
      </c>
      <c r="V45" s="12">
        <f>(V31+V32+V33+V41+V42)/V43</f>
        <v>0.47589559281715815</v>
      </c>
      <c r="W45" s="12">
        <f>(W31+W32+W33+W41+W42)/W43</f>
        <v>0.37768966332599718</v>
      </c>
      <c r="X45" s="8"/>
      <c r="Y45" s="3" t="s">
        <v>26</v>
      </c>
      <c r="Z45" s="12">
        <f>(Z31+Z32+Z33+Z41+Z42)/Z43</f>
        <v>0.92168522904802697</v>
      </c>
      <c r="AA45" s="12">
        <f>(AA31+AA32+AA33+AA41+AA42)/AA43</f>
        <v>0.99731246010682972</v>
      </c>
      <c r="AB45" s="12">
        <f>(AB31+AB32+AB33+AB41+AB42)/AB43</f>
        <v>0.90530361943697646</v>
      </c>
      <c r="AC45" s="12">
        <f>(AC31+AC32+AC33+AC41+AC42)/AC43</f>
        <v>0.98296440401703555</v>
      </c>
      <c r="AE45" s="65" t="s">
        <v>26</v>
      </c>
      <c r="AF45" s="12">
        <f>(AF31+AF32+AF33+AF41+AF42)/AF43</f>
        <v>0.39027683997299123</v>
      </c>
      <c r="AG45" s="12">
        <f>(AG31+AG32+AG33+AG41+AG42)/AG43</f>
        <v>0.41867785939139557</v>
      </c>
      <c r="AH45" s="12">
        <f>(AH31+AH32+AH33+AH41+AH42)/AH43</f>
        <v>0.46529705719044973</v>
      </c>
      <c r="AI45" s="12">
        <f>(AI31+AI32+AI33+AI41+AI42)/AI43</f>
        <v>0.30404354587869364</v>
      </c>
      <c r="AJ45" s="81"/>
      <c r="AK45" s="65" t="s">
        <v>26</v>
      </c>
      <c r="AL45" s="12">
        <f>(AL31+AL32+AL33+AL41+AL42)/AL43</f>
        <v>0.9594952442715089</v>
      </c>
      <c r="AM45" s="12">
        <f>(AM31+AM32+AM33+AM41+AM42)/AM43</f>
        <v>0.99937328087462141</v>
      </c>
      <c r="AN45" s="12">
        <f>(AN31+AN32+AN33+AN41+AN42)/AN43</f>
        <v>0.98338881491344876</v>
      </c>
      <c r="AO45" s="12">
        <f>(AO31+AO32+AO33+AO41+AO42)/AO43</f>
        <v>0.98994236636908128</v>
      </c>
      <c r="AP45" s="8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G45" s="8"/>
      <c r="BS45" s="8"/>
    </row>
    <row r="46" spans="1:71" s="72" customFormat="1" ht="15">
      <c r="A46" s="82" t="s">
        <v>27</v>
      </c>
      <c r="B46" s="66">
        <f>MAX(B31:B42)/(IF(MAX(B31:B42)=B31,31,IF(MAX(B31:B42)=B32,28,IF(MAX(B31:B42)=B33,31,IF(MAX(B31:B42)=B35,31,IF(MAX(B31:B42)=B37,31,IF(MAX(B31:B42)=B38,31,IF(MAX(B31:B42)=B40,31,IF(MAX(B31:B42)=B42,31,30)))))))))*1.3</f>
        <v>121.52903225806452</v>
      </c>
      <c r="C46" s="66">
        <f>MAX(C31:C42)/(IF(MAX(C31:C42)=C31,31,IF(MAX(C31:C42)=C32,28,IF(MAX(C31:C42)=C33,31,IF(MAX(C31:C42)=C35,31,IF(MAX(C31:C42)=C37,31,IF(MAX(C31:C42)=C38,31,IF(MAX(C31:C42)=C40,31,IF(MAX(C31:C42)=C42,31,30)))))))))*1.3</f>
        <v>125.17142857142858</v>
      </c>
      <c r="D46" s="66">
        <f>MAX(D31:D42)/(IF(MAX(D31:D42)=D31,31,IF(MAX(D31:D42)=D32,28,IF(MAX(D31:D42)=D33,31,IF(MAX(D31:D42)=D35,31,IF(MAX(D31:D42)=D37,31,IF(MAX(D31:D42)=D38,31,IF(MAX(D31:D42)=D40,31,IF(MAX(D31:D42)=D42,31,30)))))))))*1.3</f>
        <v>131.38387096774193</v>
      </c>
      <c r="E46" s="66">
        <f>MAX(E31:E42)/(IF(MAX(E31:E42)=E31,31,IF(MAX(E31:E42)=E32,28,IF(MAX(E31:E42)=E33,31,IF(MAX(E31:E42)=E35,31,IF(MAX(E31:E42)=E37,31,IF(MAX(E31:E42)=E38,31,IF(MAX(E31:E42)=E40,31,IF(MAX(E31:E42)=E42,31,30)))))))))*1.3</f>
        <v>106.3483870967742</v>
      </c>
      <c r="G46" s="65" t="s">
        <v>27</v>
      </c>
      <c r="H46" s="66">
        <f t="shared" ref="H46" si="6">MAX(H31:H42)/(IF(MAX(H31:H42)=H31,31,IF(MAX(H31:H42)=H32,28,IF(MAX(H31:H42)=H33,31,IF(MAX(H31:H42)=H35,31,IF(MAX(H31:H42)=H37,31,IF(MAX(H31:H42)=H38,31,IF(MAX(H31:H42)=H40,31,IF(MAX(H31:H42)=H42,31,30)))))))))*1.3</f>
        <v>9.6032258064516132</v>
      </c>
      <c r="I46" s="66">
        <f>MAX(I31:I42)/(IF(MAX(I31:I42)=I31,31,IF(MAX(I31:I42)=I32,28,IF(MAX(I31:I42)=I33,31,IF(MAX(I31:I42)=I35,31,IF(MAX(I31:I42)=I37,31,IF(MAX(I31:I42)=I38,31,IF(MAX(I31:I42)=I40,31,IF(MAX(I31:I42)=I42,31,30)))))))))*1.3</f>
        <v>8.0321428571428584</v>
      </c>
      <c r="J46" s="66">
        <f>MAX(J31:J42)/(IF(MAX(J31:J42)=J31,31,IF(MAX(J31:J42)=J32,28,IF(MAX(J31:J42)=J33,31,IF(MAX(J31:J42)=J35,31,IF(MAX(J31:J42)=J37,31,IF(MAX(J31:J42)=J38,31,IF(MAX(J31:J42)=J40,31,IF(MAX(J31:J42)=J42,31,30)))))))))*1.3</f>
        <v>7.129032258064516</v>
      </c>
      <c r="K46" s="66">
        <f>MAX(K31:K42)/(IF(MAX(K31:K42)=K31,31,IF(MAX(K31:K42)=K32,28,IF(MAX(K31:K42)=K33,31,IF(MAX(K31:K42)=K35,31,IF(MAX(K31:K42)=K37,31,IF(MAX(K31:K42)=K38,31,IF(MAX(K31:K42)=K40,31,IF(MAX(K31:K42)=K42,31,30)))))))))*1.3</f>
        <v>0</v>
      </c>
      <c r="L46" s="8"/>
      <c r="M46" s="82" t="s">
        <v>27</v>
      </c>
      <c r="N46" s="66">
        <f t="shared" ref="N46" si="7">MAX(N31:N42)/(IF(MAX(N31:N42)=N31,31,IF(MAX(N31:N42)=N32,28,IF(MAX(N31:N42)=N33,31,IF(MAX(N31:N42)=N35,31,IF(MAX(N31:N42)=N37,31,IF(MAX(N31:N42)=N38,31,IF(MAX(N31:N42)=N40,31,IF(MAX(N31:N42)=N42,31,30)))))))))*1.3</f>
        <v>36.693548387096776</v>
      </c>
      <c r="O46" s="66">
        <f>MAX(O31:O42)/(IF(MAX(O31:O42)=O31,31,IF(MAX(O31:O42)=O32,28,IF(MAX(O31:O42)=O33,31,IF(MAX(O31:O42)=O35,31,IF(MAX(O31:O42)=O37,31,IF(MAX(O31:O42)=O38,31,IF(MAX(O31:O42)=O40,31,IF(MAX(O31:O42)=O42,31,30)))))))))*1.3</f>
        <v>49.56774193548388</v>
      </c>
      <c r="P46" s="66">
        <f>MAX(P31:P42)/(IF(MAX(P31:P42)=P31,31,IF(MAX(P31:P42)=P32,28,IF(MAX(P31:P42)=P33,31,IF(MAX(P31:P42)=P35,31,IF(MAX(P31:P42)=P37,31,IF(MAX(P31:P42)=P38,31,IF(MAX(P31:P42)=P40,31,IF(MAX(P31:P42)=P42,31,30)))))))))*1.3</f>
        <v>62.226666666666667</v>
      </c>
      <c r="Q46" s="66">
        <f>MAX(Q31:Q42)/(IF(MAX(Q31:Q42)=Q31,31,IF(MAX(Q31:Q42)=Q32,28,IF(MAX(Q31:Q42)=Q33,31,IF(MAX(Q31:Q42)=Q35,31,IF(MAX(Q31:Q42)=Q37,31,IF(MAX(Q31:Q42)=Q38,31,IF(MAX(Q31:Q42)=Q40,31,IF(MAX(Q31:Q42)=Q42,31,30)))))))))*1.3</f>
        <v>76.5741935483871</v>
      </c>
      <c r="R46" s="8"/>
      <c r="S46" s="82" t="s">
        <v>27</v>
      </c>
      <c r="T46" s="66">
        <f t="shared" ref="T46" si="8">MAX(T31:T42)/(IF(MAX(T31:T42)=T31,31,IF(MAX(T31:T42)=T32,28,IF(MAX(T31:T42)=T33,31,IF(MAX(T31:T42)=T35,31,IF(MAX(T31:T42)=T37,31,IF(MAX(T31:T42)=T38,31,IF(MAX(T31:T42)=T40,31,IF(MAX(T31:T42)=T42,31,30)))))))))*1.3</f>
        <v>305.96129032258062</v>
      </c>
      <c r="U46" s="66">
        <f>MAX(U31:U42)/(IF(MAX(U31:U42)=U31,31,IF(MAX(U31:U42)=U32,28,IF(MAX(U31:U42)=U33,31,IF(MAX(U31:U42)=U35,31,IF(MAX(U31:U42)=U37,31,IF(MAX(U31:U42)=U38,31,IF(MAX(U31:U42)=U40,31,IF(MAX(U31:U42)=U42,31,30)))))))))*1.3</f>
        <v>470.92500000000001</v>
      </c>
      <c r="V46" s="66">
        <f>MAX(V31:V42)/(IF(MAX(V31:V42)=V31,31,IF(MAX(V31:V42)=V32,28,IF(MAX(V31:V42)=V33,31,IF(MAX(V31:V42)=V35,31,IF(MAX(V31:V42)=V37,31,IF(MAX(V31:V42)=V38,31,IF(MAX(V31:V42)=V40,31,IF(MAX(V31:V42)=V42,31,30)))))))))*1.3</f>
        <v>402.24516129032264</v>
      </c>
      <c r="W46" s="66">
        <f>MAX(W31:W42)/(IF(MAX(W31:W42)=W31,31,IF(MAX(W31:W42)=W32,28,IF(MAX(W31:W42)=W33,31,IF(MAX(W31:W42)=W35,31,IF(MAX(W31:W42)=W37,31,IF(MAX(W31:W42)=W38,31,IF(MAX(W31:W42)=W40,31,IF(MAX(W31:W42)=W42,31,30)))))))))*1.3</f>
        <v>347.57666666666671</v>
      </c>
      <c r="X46" s="8"/>
      <c r="Y46" s="82" t="s">
        <v>27</v>
      </c>
      <c r="Z46" s="66">
        <f t="shared" ref="Z46" si="9">MAX(Z31:Z42)/(IF(MAX(Z31:Z42)=Z31,31,IF(MAX(Z31:Z42)=Z32,28,IF(MAX(Z31:Z42)=Z33,31,IF(MAX(Z31:Z42)=Z35,31,IF(MAX(Z31:Z42)=Z37,31,IF(MAX(Z31:Z42)=Z38,31,IF(MAX(Z31:Z42)=Z40,31,IF(MAX(Z31:Z42)=Z42,31,30)))))))))*1.3</f>
        <v>560.09032258064519</v>
      </c>
      <c r="AA46" s="66">
        <f>MAX(AA31:AA42)/(IF(MAX(AA31:AA42)=AA31,31,IF(MAX(AA31:AA42)=AA32,28,IF(MAX(AA31:AA42)=AA33,31,IF(MAX(AA31:AA42)=AA35,31,IF(MAX(AA31:AA42)=AA37,31,IF(MAX(AA31:AA42)=AA38,31,IF(MAX(AA31:AA42)=AA40,31,IF(MAX(AA31:AA42)=AA42,31,30)))))))))*1.3</f>
        <v>422.26785714285711</v>
      </c>
      <c r="AB46" s="66">
        <f>MAX(AB31:AB42)/(IF(MAX(AB31:AB42)=AB31,31,IF(MAX(AB31:AB42)=AB32,28,IF(MAX(AB31:AB42)=AB33,31,IF(MAX(AB31:AB42)=AB35,31,IF(MAX(AB31:AB42)=AB37,31,IF(MAX(AB31:AB42)=AB38,31,IF(MAX(AB31:AB42)=AB40,31,IF(MAX(AB31:AB42)=AB42,31,30)))))))))*1.3</f>
        <v>456.04838709677421</v>
      </c>
      <c r="AC46" s="66">
        <f>MAX(AC31:AC42)/(IF(MAX(AC31:AC42)=AC31,31,IF(MAX(AC31:AC42)=AC32,28,IF(MAX(AC31:AC42)=AC33,31,IF(MAX(AC31:AC42)=AC35,31,IF(MAX(AC31:AC42)=AC37,31,IF(MAX(AC31:AC42)=AC38,31,IF(MAX(AC31:AC42)=AC40,31,IF(MAX(AC31:AC42)=AC42,31,30)))))))))*1.3</f>
        <v>344.17500000000001</v>
      </c>
      <c r="AE46" s="65" t="s">
        <v>27</v>
      </c>
      <c r="AF46" s="66">
        <f t="shared" ref="AF46" si="10">MAX(AF31:AF42)/(IF(MAX(AF31:AF42)=AF31,31,IF(MAX(AF31:AF42)=AF32,28,IF(MAX(AF31:AF42)=AF33,31,IF(MAX(AF31:AF42)=AF35,31,IF(MAX(AF31:AF42)=AF37,31,IF(MAX(AF31:AF42)=AF38,31,IF(MAX(AF31:AF42)=AF40,31,IF(MAX(AF31:AF42)=AF42,31,30)))))))))*1.3</f>
        <v>6.8354838709677415</v>
      </c>
      <c r="AG46" s="66">
        <f>MAX(AG31:AG42)/(IF(MAX(AG31:AG42)=AG31,31,IF(MAX(AG31:AG42)=AG32,28,IF(MAX(AG31:AG42)=AG33,31,IF(MAX(AG31:AG42)=AG35,31,IF(MAX(AG31:AG42)=AG37,31,IF(MAX(AG31:AG42)=AG38,31,IF(MAX(AG31:AG42)=AG40,31,IF(MAX(AG31:AG42)=AG42,31,30)))))))))*1.3</f>
        <v>9.1464285714285722</v>
      </c>
      <c r="AH46" s="66">
        <f>MAX(AH31:AH42)/(IF(MAX(AH31:AH42)=AH31,31,IF(MAX(AH31:AH42)=AH32,28,IF(MAX(AH31:AH42)=AH33,31,IF(MAX(AH31:AH42)=AH35,31,IF(MAX(AH31:AH42)=AH37,31,IF(MAX(AH31:AH42)=AH38,31,IF(MAX(AH31:AH42)=AH40,31,IF(MAX(AH31:AH42)=AH42,31,30)))))))))*1.3</f>
        <v>8.4290322580645167</v>
      </c>
      <c r="AI46" s="66">
        <f>MAX(AI31:AI42)/(IF(MAX(AI31:AI42)=AI31,31,IF(MAX(AI31:AI42)=AI32,28,IF(MAX(AI31:AI42)=AI33,31,IF(MAX(AI31:AI42)=AI35,31,IF(MAX(AI31:AI42)=AI37,31,IF(MAX(AI31:AI42)=AI38,31,IF(MAX(AI31:AI42)=AI40,31,IF(MAX(AI31:AI42)=AI42,31,30)))))))))*1.3</f>
        <v>7.453333333333334</v>
      </c>
      <c r="AJ46" s="81"/>
      <c r="AK46" s="65" t="s">
        <v>27</v>
      </c>
      <c r="AL46" s="66">
        <f t="shared" ref="AL46" si="11">MAX(AL31:AL42)/(IF(MAX(AL31:AL42)=AL31,31,IF(MAX(AL31:AL42)=AL32,28,IF(MAX(AL31:AL42)=AL33,31,IF(MAX(AL31:AL42)=AL35,31,IF(MAX(AL31:AL42)=AL37,31,IF(MAX(AL31:AL42)=AL38,31,IF(MAX(AL31:AL42)=AL40,31,IF(MAX(AL31:AL42)=AL42,31,30)))))))))*1.3</f>
        <v>482.17419354838705</v>
      </c>
      <c r="AM46" s="66">
        <f>MAX(AM31:AM42)/(IF(MAX(AM31:AM42)=AM31,31,IF(MAX(AM31:AM42)=AM32,28,IF(MAX(AM31:AM42)=AM33,31,IF(MAX(AM31:AM42)=AM35,31,IF(MAX(AM31:AM42)=AM37,31,IF(MAX(AM31:AM42)=AM38,31,IF(MAX(AM31:AM42)=AM40,31,IF(MAX(AM31:AM42)=AM42,31,30)))))))))*1.3</f>
        <v>358.63225806451612</v>
      </c>
      <c r="AN46" s="66">
        <f>MAX(AN31:AN42)/(IF(MAX(AN31:AN42)=AN31,31,IF(MAX(AN31:AN42)=AN32,28,IF(MAX(AN31:AN42)=AN33,31,IF(MAX(AN31:AN42)=AN35,31,IF(MAX(AN31:AN42)=AN37,31,IF(MAX(AN31:AN42)=AN38,31,IF(MAX(AN31:AN42)=AN40,31,IF(MAX(AN31:AN42)=AN42,31,30)))))))))*1.3</f>
        <v>1225.9000000000001</v>
      </c>
      <c r="AO46" s="66">
        <f>MAX(AO31:AO42)/(IF(MAX(AO31:AO42)=AO31,31,IF(MAX(AO31:AO42)=AO32,28,IF(MAX(AO31:AO42)=AO33,31,IF(MAX(AO31:AO42)=AO35,31,IF(MAX(AO31:AO42)=AO37,31,IF(MAX(AO31:AO42)=AO38,31,IF(MAX(AO31:AO42)=AO40,31,IF(MAX(AO31:AO42)=AO42,31,30)))))))))*1.3</f>
        <v>322.02857142857147</v>
      </c>
      <c r="AP46" s="8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G46" s="8"/>
      <c r="BS46" s="8"/>
    </row>
    <row r="47" spans="1:71" s="72" customFormat="1" ht="15">
      <c r="A47" s="3" t="s">
        <v>192</v>
      </c>
      <c r="B47" s="166" t="s">
        <v>193</v>
      </c>
      <c r="C47" s="167"/>
      <c r="D47" s="167"/>
      <c r="E47" s="107"/>
      <c r="F47" s="8"/>
      <c r="G47" s="3" t="s">
        <v>192</v>
      </c>
      <c r="H47" s="166" t="s">
        <v>193</v>
      </c>
      <c r="I47" s="167"/>
      <c r="J47" s="167"/>
      <c r="K47" s="107"/>
      <c r="L47" s="8"/>
      <c r="M47" s="3" t="s">
        <v>192</v>
      </c>
      <c r="N47" s="105">
        <v>34726400</v>
      </c>
      <c r="O47" s="106"/>
      <c r="P47" s="106"/>
      <c r="Q47" s="107"/>
      <c r="R47" s="8"/>
      <c r="S47" s="3" t="s">
        <v>192</v>
      </c>
      <c r="T47" s="163">
        <v>34726400</v>
      </c>
      <c r="U47" s="164"/>
      <c r="V47" s="164"/>
      <c r="W47" s="165"/>
      <c r="X47" s="83"/>
      <c r="Y47" s="3" t="s">
        <v>192</v>
      </c>
      <c r="Z47" s="163">
        <v>34726400</v>
      </c>
      <c r="AA47" s="164"/>
      <c r="AB47" s="164"/>
      <c r="AC47" s="165"/>
      <c r="AD47" s="81"/>
      <c r="AE47" s="65" t="s">
        <v>192</v>
      </c>
      <c r="AF47" s="155"/>
      <c r="AG47" s="155"/>
      <c r="AH47" s="155"/>
      <c r="AI47" s="155"/>
      <c r="AJ47" s="8"/>
      <c r="AK47" s="3" t="s">
        <v>192</v>
      </c>
      <c r="AL47" s="105">
        <v>34726400</v>
      </c>
      <c r="AM47" s="106"/>
      <c r="AN47" s="106"/>
      <c r="AO47" s="107"/>
      <c r="AP47" s="8"/>
      <c r="BG47" s="8"/>
      <c r="BS47" s="8"/>
    </row>
    <row r="48" spans="1:71" s="72" customFormat="1" ht="15">
      <c r="A48" s="3" t="s">
        <v>196</v>
      </c>
      <c r="B48" s="168">
        <v>12362</v>
      </c>
      <c r="C48" s="169"/>
      <c r="D48" s="169"/>
      <c r="E48" s="154"/>
      <c r="F48" s="8"/>
      <c r="G48" s="3" t="s">
        <v>196</v>
      </c>
      <c r="H48" s="168">
        <v>1786.5</v>
      </c>
      <c r="I48" s="169"/>
      <c r="J48" s="169"/>
      <c r="K48" s="154"/>
      <c r="L48" s="8"/>
      <c r="M48" s="3" t="s">
        <v>196</v>
      </c>
      <c r="N48" s="168">
        <v>7129.5</v>
      </c>
      <c r="O48" s="169"/>
      <c r="P48" s="169"/>
      <c r="Q48" s="154"/>
      <c r="R48" s="8"/>
      <c r="S48" s="65" t="s">
        <v>196</v>
      </c>
      <c r="T48" s="168">
        <v>54091.5</v>
      </c>
      <c r="U48" s="169"/>
      <c r="V48" s="169"/>
      <c r="W48" s="154"/>
      <c r="X48" s="83"/>
      <c r="Y48" s="65" t="s">
        <v>196</v>
      </c>
      <c r="Z48" s="168">
        <v>45581</v>
      </c>
      <c r="AA48" s="169"/>
      <c r="AB48" s="169"/>
      <c r="AC48" s="154"/>
      <c r="AD48" s="81"/>
      <c r="AE48" s="65" t="s">
        <v>196</v>
      </c>
      <c r="AF48" s="168">
        <v>1035.5</v>
      </c>
      <c r="AG48" s="169"/>
      <c r="AH48" s="169"/>
      <c r="AI48" s="154"/>
      <c r="AJ48" s="8"/>
      <c r="AK48" s="3" t="s">
        <v>196</v>
      </c>
      <c r="AL48" s="168">
        <v>34252</v>
      </c>
      <c r="AM48" s="169"/>
      <c r="AN48" s="169"/>
      <c r="AO48" s="154"/>
      <c r="AP48" s="8"/>
      <c r="BG48" s="8"/>
      <c r="BS48" s="8"/>
    </row>
    <row r="49" spans="1:71" s="72" customFormat="1" ht="15">
      <c r="A49" s="3" t="s">
        <v>78</v>
      </c>
      <c r="B49" s="157" t="s">
        <v>248</v>
      </c>
      <c r="C49" s="158"/>
      <c r="D49" s="158"/>
      <c r="E49" s="159"/>
      <c r="F49" s="70"/>
      <c r="G49" s="3" t="s">
        <v>78</v>
      </c>
      <c r="H49" s="157" t="s">
        <v>235</v>
      </c>
      <c r="I49" s="158"/>
      <c r="J49" s="158"/>
      <c r="K49" s="159"/>
      <c r="L49" s="70"/>
      <c r="M49" s="3" t="s">
        <v>78</v>
      </c>
      <c r="N49" s="157" t="s">
        <v>197</v>
      </c>
      <c r="O49" s="158"/>
      <c r="P49" s="158"/>
      <c r="Q49" s="159"/>
      <c r="R49" s="70"/>
      <c r="S49" s="67" t="s">
        <v>78</v>
      </c>
      <c r="T49" s="157" t="s">
        <v>198</v>
      </c>
      <c r="U49" s="158"/>
      <c r="V49" s="158"/>
      <c r="W49" s="159"/>
      <c r="X49" s="68"/>
      <c r="Y49" s="67" t="s">
        <v>78</v>
      </c>
      <c r="Z49" s="157" t="s">
        <v>201</v>
      </c>
      <c r="AA49" s="158"/>
      <c r="AB49" s="158"/>
      <c r="AC49" s="159"/>
      <c r="AD49" s="69"/>
      <c r="AE49" s="65" t="s">
        <v>78</v>
      </c>
      <c r="AF49" s="157" t="s">
        <v>199</v>
      </c>
      <c r="AG49" s="158"/>
      <c r="AH49" s="158"/>
      <c r="AI49" s="159"/>
      <c r="AJ49" s="70"/>
      <c r="AK49" s="3" t="s">
        <v>78</v>
      </c>
      <c r="AL49" s="157" t="s">
        <v>237</v>
      </c>
      <c r="AM49" s="158"/>
      <c r="AN49" s="158"/>
      <c r="AO49" s="159"/>
      <c r="AP49" s="70"/>
      <c r="BG49" s="70"/>
      <c r="BS49" s="70"/>
    </row>
    <row r="50" spans="1:71" s="72" customFormat="1" ht="15">
      <c r="A50" s="3" t="s">
        <v>210</v>
      </c>
      <c r="B50" s="170" t="s">
        <v>218</v>
      </c>
      <c r="C50" s="171"/>
      <c r="D50" s="171"/>
      <c r="E50" s="162"/>
      <c r="F50" s="8"/>
      <c r="G50" s="3" t="s">
        <v>210</v>
      </c>
      <c r="H50" s="160" t="s">
        <v>219</v>
      </c>
      <c r="I50" s="161"/>
      <c r="J50" s="161"/>
      <c r="K50" s="162"/>
      <c r="L50" s="8"/>
      <c r="M50" s="3" t="s">
        <v>210</v>
      </c>
      <c r="N50" s="170" t="s">
        <v>220</v>
      </c>
      <c r="O50" s="171"/>
      <c r="P50" s="171"/>
      <c r="Q50" s="162"/>
      <c r="R50" s="8"/>
      <c r="S50" s="3" t="s">
        <v>210</v>
      </c>
      <c r="T50" s="175" t="s">
        <v>265</v>
      </c>
      <c r="U50" s="176"/>
      <c r="V50" s="176"/>
      <c r="W50" s="110"/>
      <c r="X50" s="83"/>
      <c r="Y50" s="3" t="s">
        <v>210</v>
      </c>
      <c r="Z50" s="175">
        <v>1111009551</v>
      </c>
      <c r="AA50" s="176"/>
      <c r="AB50" s="176"/>
      <c r="AC50" s="110"/>
      <c r="AD50" s="81"/>
      <c r="AE50" s="65" t="s">
        <v>210</v>
      </c>
      <c r="AF50" s="175">
        <v>6311161</v>
      </c>
      <c r="AG50" s="176"/>
      <c r="AH50" s="176"/>
      <c r="AI50" s="110"/>
      <c r="AJ50" s="8"/>
      <c r="AK50" s="3" t="s">
        <v>210</v>
      </c>
      <c r="AL50" s="160" t="s">
        <v>221</v>
      </c>
      <c r="AM50" s="161"/>
      <c r="AN50" s="161"/>
      <c r="AO50" s="162"/>
      <c r="AP50" s="8"/>
      <c r="BG50" s="8"/>
      <c r="BS50" s="8"/>
    </row>
    <row r="51" spans="1:71" s="72" customFormat="1" ht="15">
      <c r="A51" s="3" t="s">
        <v>129</v>
      </c>
      <c r="B51" s="170">
        <v>54137247</v>
      </c>
      <c r="C51" s="171"/>
      <c r="D51" s="171"/>
      <c r="E51" s="162"/>
      <c r="F51" s="8"/>
      <c r="G51" s="3" t="s">
        <v>129</v>
      </c>
      <c r="H51" s="170"/>
      <c r="I51" s="171"/>
      <c r="J51" s="171"/>
      <c r="K51" s="162"/>
      <c r="L51" s="8"/>
      <c r="M51" s="3" t="s">
        <v>129</v>
      </c>
      <c r="N51" s="170">
        <v>54137245</v>
      </c>
      <c r="O51" s="171"/>
      <c r="P51" s="171"/>
      <c r="Q51" s="162"/>
      <c r="R51" s="8"/>
      <c r="S51" s="3" t="s">
        <v>129</v>
      </c>
      <c r="T51" s="175">
        <v>29611667</v>
      </c>
      <c r="U51" s="176"/>
      <c r="V51" s="176"/>
      <c r="W51" s="110"/>
      <c r="X51" s="83"/>
      <c r="Y51" s="3" t="s">
        <v>129</v>
      </c>
      <c r="Z51" s="175">
        <v>29611664</v>
      </c>
      <c r="AA51" s="176"/>
      <c r="AB51" s="176"/>
      <c r="AC51" s="110"/>
      <c r="AD51" s="81"/>
      <c r="AE51" s="65" t="s">
        <v>129</v>
      </c>
      <c r="AF51" s="175"/>
      <c r="AG51" s="176"/>
      <c r="AH51" s="176"/>
      <c r="AI51" s="110"/>
      <c r="AJ51" s="8"/>
      <c r="AK51" s="3" t="s">
        <v>129</v>
      </c>
      <c r="AL51" s="170">
        <v>26611665</v>
      </c>
      <c r="AM51" s="171"/>
      <c r="AN51" s="171"/>
      <c r="AO51" s="162"/>
      <c r="AP51" s="8"/>
      <c r="BG51" s="8"/>
      <c r="BS51" s="8"/>
    </row>
    <row r="52" spans="1:71" s="72" customFormat="1" ht="15">
      <c r="A52" s="3" t="s">
        <v>28</v>
      </c>
      <c r="B52" s="108" t="s">
        <v>147</v>
      </c>
      <c r="C52" s="109"/>
      <c r="D52" s="109"/>
      <c r="E52" s="110"/>
      <c r="F52" s="8"/>
      <c r="G52" s="3" t="s">
        <v>28</v>
      </c>
      <c r="H52" s="108" t="s">
        <v>147</v>
      </c>
      <c r="I52" s="109"/>
      <c r="J52" s="109"/>
      <c r="K52" s="110"/>
      <c r="L52" s="8"/>
      <c r="M52" s="3" t="s">
        <v>28</v>
      </c>
      <c r="N52" s="108" t="s">
        <v>147</v>
      </c>
      <c r="O52" s="109"/>
      <c r="P52" s="109"/>
      <c r="Q52" s="110"/>
      <c r="R52" s="8"/>
      <c r="S52" s="3" t="s">
        <v>28</v>
      </c>
      <c r="T52" s="108" t="s">
        <v>147</v>
      </c>
      <c r="U52" s="109"/>
      <c r="V52" s="109"/>
      <c r="W52" s="110"/>
      <c r="X52" s="83"/>
      <c r="Y52" s="3" t="s">
        <v>28</v>
      </c>
      <c r="Z52" s="108" t="s">
        <v>147</v>
      </c>
      <c r="AA52" s="109"/>
      <c r="AB52" s="109"/>
      <c r="AC52" s="110"/>
      <c r="AD52" s="81"/>
      <c r="AE52" s="65" t="s">
        <v>28</v>
      </c>
      <c r="AF52" s="108" t="s">
        <v>147</v>
      </c>
      <c r="AG52" s="109"/>
      <c r="AH52" s="109"/>
      <c r="AI52" s="110"/>
      <c r="AJ52" s="8"/>
      <c r="AK52" s="3" t="s">
        <v>28</v>
      </c>
      <c r="AL52" s="108" t="s">
        <v>147</v>
      </c>
      <c r="AM52" s="109"/>
      <c r="AN52" s="109"/>
      <c r="AO52" s="110"/>
      <c r="AP52" s="8"/>
      <c r="BG52" s="8"/>
      <c r="BS52" s="8"/>
    </row>
    <row r="53" spans="1:71" s="72" customFormat="1" ht="15">
      <c r="A53" s="3" t="s">
        <v>29</v>
      </c>
      <c r="B53" s="108" t="s">
        <v>153</v>
      </c>
      <c r="C53" s="109"/>
      <c r="D53" s="109"/>
      <c r="E53" s="110"/>
      <c r="F53" s="8"/>
      <c r="G53" s="3" t="s">
        <v>29</v>
      </c>
      <c r="H53" s="108" t="s">
        <v>153</v>
      </c>
      <c r="I53" s="109"/>
      <c r="J53" s="109"/>
      <c r="K53" s="110"/>
      <c r="L53" s="8"/>
      <c r="M53" s="3" t="s">
        <v>29</v>
      </c>
      <c r="N53" s="108" t="s">
        <v>153</v>
      </c>
      <c r="O53" s="109"/>
      <c r="P53" s="109"/>
      <c r="Q53" s="110"/>
      <c r="R53" s="8"/>
      <c r="S53" s="3" t="s">
        <v>29</v>
      </c>
      <c r="T53" s="108" t="s">
        <v>153</v>
      </c>
      <c r="U53" s="109"/>
      <c r="V53" s="109"/>
      <c r="W53" s="110"/>
      <c r="X53" s="83"/>
      <c r="Y53" s="3" t="s">
        <v>29</v>
      </c>
      <c r="Z53" s="108" t="s">
        <v>153</v>
      </c>
      <c r="AA53" s="109"/>
      <c r="AB53" s="109"/>
      <c r="AC53" s="110"/>
      <c r="AD53" s="81"/>
      <c r="AE53" s="65" t="s">
        <v>29</v>
      </c>
      <c r="AF53" s="108" t="s">
        <v>153</v>
      </c>
      <c r="AG53" s="109"/>
      <c r="AH53" s="109"/>
      <c r="AI53" s="110"/>
      <c r="AJ53" s="8"/>
      <c r="AK53" s="3" t="s">
        <v>29</v>
      </c>
      <c r="AL53" s="108" t="s">
        <v>153</v>
      </c>
      <c r="AM53" s="109"/>
      <c r="AN53" s="109"/>
      <c r="AO53" s="110"/>
      <c r="AP53" s="8"/>
      <c r="BG53" s="8"/>
      <c r="BS53" s="8"/>
    </row>
    <row r="54" spans="1:71" s="72" customFormat="1" ht="15">
      <c r="A54" s="3" t="s">
        <v>30</v>
      </c>
      <c r="B54" s="108" t="s">
        <v>156</v>
      </c>
      <c r="C54" s="109"/>
      <c r="D54" s="109"/>
      <c r="E54" s="110"/>
      <c r="F54" s="8"/>
      <c r="G54" s="3" t="s">
        <v>30</v>
      </c>
      <c r="H54" s="108" t="s">
        <v>156</v>
      </c>
      <c r="I54" s="109"/>
      <c r="J54" s="109"/>
      <c r="K54" s="110"/>
      <c r="L54" s="8"/>
      <c r="M54" s="3" t="s">
        <v>30</v>
      </c>
      <c r="N54" s="108" t="s">
        <v>156</v>
      </c>
      <c r="O54" s="109"/>
      <c r="P54" s="109"/>
      <c r="Q54" s="110"/>
      <c r="R54" s="8"/>
      <c r="S54" s="3" t="s">
        <v>30</v>
      </c>
      <c r="T54" s="108" t="s">
        <v>156</v>
      </c>
      <c r="U54" s="109"/>
      <c r="V54" s="109"/>
      <c r="W54" s="110"/>
      <c r="X54" s="83"/>
      <c r="Y54" s="3" t="s">
        <v>30</v>
      </c>
      <c r="Z54" s="108" t="s">
        <v>156</v>
      </c>
      <c r="AA54" s="109"/>
      <c r="AB54" s="109"/>
      <c r="AC54" s="110"/>
      <c r="AD54" s="81"/>
      <c r="AE54" s="65" t="s">
        <v>30</v>
      </c>
      <c r="AF54" s="108" t="s">
        <v>156</v>
      </c>
      <c r="AG54" s="109"/>
      <c r="AH54" s="109"/>
      <c r="AI54" s="110"/>
      <c r="AJ54" s="8"/>
      <c r="AK54" s="3" t="s">
        <v>30</v>
      </c>
      <c r="AL54" s="108" t="s">
        <v>156</v>
      </c>
      <c r="AM54" s="109"/>
      <c r="AN54" s="109"/>
      <c r="AO54" s="110"/>
      <c r="AP54" s="8"/>
      <c r="BG54" s="8"/>
      <c r="BS54" s="8"/>
    </row>
    <row r="55" spans="1:71" s="72" customFormat="1" ht="15">
      <c r="A55" s="3" t="s">
        <v>31</v>
      </c>
      <c r="B55" s="108" t="s">
        <v>242</v>
      </c>
      <c r="C55" s="109"/>
      <c r="D55" s="109"/>
      <c r="E55" s="110"/>
      <c r="F55" s="8"/>
      <c r="G55" s="3" t="s">
        <v>31</v>
      </c>
      <c r="H55" s="108" t="s">
        <v>242</v>
      </c>
      <c r="I55" s="109"/>
      <c r="J55" s="109"/>
      <c r="K55" s="110"/>
      <c r="L55" s="8"/>
      <c r="M55" s="3" t="s">
        <v>31</v>
      </c>
      <c r="N55" s="108" t="s">
        <v>242</v>
      </c>
      <c r="O55" s="109"/>
      <c r="P55" s="109"/>
      <c r="Q55" s="110"/>
      <c r="R55" s="8"/>
      <c r="S55" s="3" t="s">
        <v>31</v>
      </c>
      <c r="T55" s="108" t="s">
        <v>242</v>
      </c>
      <c r="U55" s="109"/>
      <c r="V55" s="109"/>
      <c r="W55" s="110"/>
      <c r="X55" s="83"/>
      <c r="Y55" s="3" t="s">
        <v>31</v>
      </c>
      <c r="Z55" s="108" t="s">
        <v>242</v>
      </c>
      <c r="AA55" s="109"/>
      <c r="AB55" s="109"/>
      <c r="AC55" s="110"/>
      <c r="AD55" s="81"/>
      <c r="AE55" s="65" t="s">
        <v>31</v>
      </c>
      <c r="AF55" s="108" t="s">
        <v>242</v>
      </c>
      <c r="AG55" s="109"/>
      <c r="AH55" s="109"/>
      <c r="AI55" s="110"/>
      <c r="AJ55" s="8"/>
      <c r="AK55" s="3" t="s">
        <v>31</v>
      </c>
      <c r="AL55" s="108" t="s">
        <v>242</v>
      </c>
      <c r="AM55" s="109"/>
      <c r="AN55" s="109"/>
      <c r="AO55" s="110"/>
      <c r="AP55" s="8"/>
      <c r="BG55" s="8"/>
      <c r="BS55" s="8"/>
    </row>
    <row r="56" spans="1:71" s="72" customFormat="1" ht="15">
      <c r="A56" s="3" t="s">
        <v>32</v>
      </c>
      <c r="B56" s="102">
        <f>B27</f>
        <v>43831</v>
      </c>
      <c r="C56" s="103"/>
      <c r="D56" s="103"/>
      <c r="E56" s="104"/>
      <c r="F56" s="83"/>
      <c r="G56" s="65" t="s">
        <v>32</v>
      </c>
      <c r="H56" s="102">
        <f>B56</f>
        <v>43831</v>
      </c>
      <c r="I56" s="103"/>
      <c r="J56" s="103"/>
      <c r="K56" s="104"/>
      <c r="L56" s="8"/>
      <c r="M56" s="3" t="s">
        <v>32</v>
      </c>
      <c r="N56" s="102">
        <f>H56</f>
        <v>43831</v>
      </c>
      <c r="O56" s="103"/>
      <c r="P56" s="103"/>
      <c r="Q56" s="104"/>
      <c r="R56" s="8"/>
      <c r="S56" s="3" t="s">
        <v>32</v>
      </c>
      <c r="T56" s="102">
        <f>N56</f>
        <v>43831</v>
      </c>
      <c r="U56" s="103"/>
      <c r="V56" s="103"/>
      <c r="W56" s="104"/>
      <c r="X56" s="8"/>
      <c r="Y56" s="3" t="s">
        <v>32</v>
      </c>
      <c r="Z56" s="102">
        <f>T56</f>
        <v>43831</v>
      </c>
      <c r="AA56" s="103"/>
      <c r="AB56" s="103"/>
      <c r="AC56" s="104"/>
      <c r="AD56" s="83"/>
      <c r="AE56" s="65" t="s">
        <v>32</v>
      </c>
      <c r="AF56" s="102">
        <f>Z56</f>
        <v>43831</v>
      </c>
      <c r="AG56" s="103"/>
      <c r="AH56" s="103"/>
      <c r="AI56" s="104"/>
      <c r="AJ56" s="81"/>
      <c r="AK56" s="65" t="s">
        <v>32</v>
      </c>
      <c r="AL56" s="102">
        <f>AF56</f>
        <v>43831</v>
      </c>
      <c r="AM56" s="103"/>
      <c r="AN56" s="103"/>
      <c r="AO56" s="104"/>
      <c r="AP56" s="8"/>
      <c r="BG56" s="8"/>
      <c r="BS56" s="8"/>
    </row>
    <row r="57" spans="1:71" s="72" customFormat="1" ht="15">
      <c r="A57" s="3" t="s">
        <v>33</v>
      </c>
      <c r="B57" s="102">
        <f>B28</f>
        <v>44196</v>
      </c>
      <c r="C57" s="103"/>
      <c r="D57" s="103"/>
      <c r="E57" s="104"/>
      <c r="F57" s="81"/>
      <c r="G57" s="71" t="s">
        <v>33</v>
      </c>
      <c r="H57" s="102">
        <f>B57</f>
        <v>44196</v>
      </c>
      <c r="I57" s="103"/>
      <c r="J57" s="103"/>
      <c r="K57" s="104"/>
      <c r="L57" s="8"/>
      <c r="M57" s="3" t="s">
        <v>33</v>
      </c>
      <c r="N57" s="102">
        <f>H57</f>
        <v>44196</v>
      </c>
      <c r="O57" s="103"/>
      <c r="P57" s="103"/>
      <c r="Q57" s="104"/>
      <c r="R57" s="8"/>
      <c r="S57" s="3" t="s">
        <v>33</v>
      </c>
      <c r="T57" s="102">
        <f>N57</f>
        <v>44196</v>
      </c>
      <c r="U57" s="103"/>
      <c r="V57" s="103"/>
      <c r="W57" s="104"/>
      <c r="X57" s="8"/>
      <c r="Y57" s="3" t="s">
        <v>33</v>
      </c>
      <c r="Z57" s="102">
        <f>T57</f>
        <v>44196</v>
      </c>
      <c r="AA57" s="103"/>
      <c r="AB57" s="103"/>
      <c r="AC57" s="104"/>
      <c r="AD57" s="81"/>
      <c r="AE57" s="71" t="s">
        <v>33</v>
      </c>
      <c r="AF57" s="102">
        <f>Z57</f>
        <v>44196</v>
      </c>
      <c r="AG57" s="103"/>
      <c r="AH57" s="103"/>
      <c r="AI57" s="104"/>
      <c r="AJ57" s="81"/>
      <c r="AK57" s="71" t="s">
        <v>33</v>
      </c>
      <c r="AL57" s="102">
        <f>AF57</f>
        <v>44196</v>
      </c>
      <c r="AM57" s="103"/>
      <c r="AN57" s="103"/>
      <c r="AO57" s="104"/>
      <c r="AP57" s="8"/>
      <c r="BG57" s="8"/>
      <c r="BS57" s="8"/>
    </row>
    <row r="58" spans="1:71" s="72" customFormat="1"/>
    <row r="59" spans="1:71" s="72" customFormat="1" ht="15">
      <c r="A59" s="79" t="s">
        <v>166</v>
      </c>
      <c r="B59" s="79" t="str">
        <f>B30</f>
        <v>PRELIEVI 2015</v>
      </c>
      <c r="C59" s="79" t="str">
        <f>C30</f>
        <v>PRELIEVI 2016</v>
      </c>
      <c r="D59" s="79" t="str">
        <f>D30</f>
        <v>PRELIEVI 2017</v>
      </c>
      <c r="E59" s="79" t="str">
        <f>E30</f>
        <v>PRELIEVI 2018</v>
      </c>
      <c r="F59" s="80"/>
      <c r="G59" s="79" t="s">
        <v>166</v>
      </c>
      <c r="H59" s="79" t="str">
        <f>H30</f>
        <v>PRELIEVI 2015</v>
      </c>
      <c r="I59" s="79" t="str">
        <f>I30</f>
        <v>PRELIEVI 2016</v>
      </c>
      <c r="J59" s="79" t="str">
        <f>J30</f>
        <v>PRELIEVI 2017</v>
      </c>
      <c r="K59" s="79" t="str">
        <f>K30</f>
        <v>PRELIEVI 2018</v>
      </c>
      <c r="L59" s="80"/>
      <c r="M59" s="79" t="s">
        <v>166</v>
      </c>
      <c r="N59" s="79" t="str">
        <f>N30</f>
        <v>PRELIEVI 2015</v>
      </c>
      <c r="O59" s="79" t="str">
        <f>O30</f>
        <v>PRELIEVI 2016</v>
      </c>
      <c r="P59" s="79" t="str">
        <f>P30</f>
        <v>PRELIEVI 2017</v>
      </c>
      <c r="Q59" s="79" t="str">
        <f>Q30</f>
        <v>PRELIEVI 2018</v>
      </c>
      <c r="R59" s="80"/>
      <c r="S59" s="79" t="s">
        <v>166</v>
      </c>
      <c r="T59" s="79" t="str">
        <f>T30</f>
        <v>PRELIEVI 2015</v>
      </c>
      <c r="U59" s="79" t="str">
        <f>U30</f>
        <v>PRELIEVI 2016</v>
      </c>
      <c r="V59" s="79" t="str">
        <f>V30</f>
        <v>PRELIEVI 2017</v>
      </c>
      <c r="W59" s="79" t="str">
        <f>W30</f>
        <v>PRELIEVI 2018</v>
      </c>
      <c r="X59" s="80"/>
      <c r="Y59" s="79" t="s">
        <v>166</v>
      </c>
      <c r="Z59" s="79" t="str">
        <f>Z30</f>
        <v>PRELIEVI 2015</v>
      </c>
      <c r="AA59" s="79" t="str">
        <f>AA30</f>
        <v>PRELIEVI 2016</v>
      </c>
      <c r="AB59" s="79" t="str">
        <f>AB30</f>
        <v>PRELIEVI 2017</v>
      </c>
      <c r="AC59" s="79" t="str">
        <f>AC30</f>
        <v>PRELIEVI 2018</v>
      </c>
      <c r="AD59" s="80"/>
      <c r="AE59" s="79" t="s">
        <v>166</v>
      </c>
      <c r="AF59" s="79" t="str">
        <f>AF30</f>
        <v>PRELIEVI 2015</v>
      </c>
      <c r="AG59" s="79" t="str">
        <f>AG30</f>
        <v>PRELIEVI 2016</v>
      </c>
      <c r="AH59" s="79" t="str">
        <f>AH30</f>
        <v>PRELIEVI 2017</v>
      </c>
      <c r="AI59" s="79" t="str">
        <f>AI30</f>
        <v>PRELIEVI 2018</v>
      </c>
      <c r="AJ59" s="80"/>
      <c r="AK59" s="79" t="s">
        <v>166</v>
      </c>
      <c r="AL59" s="79" t="str">
        <f>AL30</f>
        <v>PRELIEVI 2015</v>
      </c>
      <c r="AM59" s="79" t="str">
        <f>AM30</f>
        <v>PRELIEVI 2016</v>
      </c>
      <c r="AN59" s="79" t="str">
        <f>AN30</f>
        <v>PRELIEVI 2017</v>
      </c>
      <c r="AO59" s="79" t="str">
        <f>AO30</f>
        <v>PRELIEVI 2018</v>
      </c>
      <c r="AP59" s="80"/>
    </row>
    <row r="60" spans="1:71" s="76" customFormat="1" ht="15">
      <c r="A60" s="61" t="s">
        <v>13</v>
      </c>
      <c r="B60" s="66">
        <v>13380</v>
      </c>
      <c r="C60" s="66">
        <v>3208</v>
      </c>
      <c r="D60" s="66">
        <v>5300.25</v>
      </c>
      <c r="E60" s="66">
        <v>5725</v>
      </c>
      <c r="F60" s="77"/>
      <c r="G60" s="61" t="s">
        <v>13</v>
      </c>
      <c r="H60" s="66">
        <v>808</v>
      </c>
      <c r="I60" s="66">
        <v>0</v>
      </c>
      <c r="J60" s="66">
        <v>52</v>
      </c>
      <c r="K60" s="66">
        <v>190</v>
      </c>
      <c r="L60" s="77"/>
      <c r="M60" s="61" t="s">
        <v>13</v>
      </c>
      <c r="N60" s="66">
        <v>5</v>
      </c>
      <c r="O60" s="61">
        <v>2</v>
      </c>
      <c r="P60" s="61">
        <v>19.5</v>
      </c>
      <c r="Q60" s="61">
        <v>31</v>
      </c>
      <c r="R60" s="77"/>
      <c r="S60" s="61" t="s">
        <v>13</v>
      </c>
      <c r="T60" s="66">
        <v>1533</v>
      </c>
      <c r="U60" s="66">
        <v>639</v>
      </c>
      <c r="V60" s="66">
        <v>1245.5</v>
      </c>
      <c r="W60" s="66">
        <v>1354</v>
      </c>
      <c r="X60" s="77"/>
      <c r="Y60" s="61" t="s">
        <v>13</v>
      </c>
      <c r="Z60" s="66">
        <v>32061</v>
      </c>
      <c r="AA60" s="66">
        <v>38537</v>
      </c>
      <c r="AB60" s="66">
        <v>35806</v>
      </c>
      <c r="AC60" s="66">
        <v>31195</v>
      </c>
      <c r="AD60" s="77"/>
      <c r="AE60" s="61" t="s">
        <v>13</v>
      </c>
      <c r="AF60" s="61">
        <v>72</v>
      </c>
      <c r="AG60" s="66">
        <v>0</v>
      </c>
      <c r="AH60" s="66">
        <v>0</v>
      </c>
      <c r="AI60" s="66">
        <v>0</v>
      </c>
      <c r="AJ60" s="77"/>
      <c r="AK60" s="61" t="s">
        <v>13</v>
      </c>
      <c r="AL60" s="61">
        <v>562</v>
      </c>
      <c r="AM60" s="66">
        <v>1416</v>
      </c>
      <c r="AN60" s="66">
        <v>1460</v>
      </c>
      <c r="AO60" s="66">
        <v>1533</v>
      </c>
      <c r="AP60" s="77"/>
      <c r="AR60" s="72"/>
      <c r="AS60" s="72"/>
      <c r="AT60" s="72"/>
      <c r="AU60" s="72"/>
      <c r="AV60" s="72"/>
      <c r="AW60" s="72"/>
      <c r="AX60" s="72"/>
      <c r="AY60" s="72"/>
      <c r="AZ60" s="72"/>
      <c r="BA60" s="72"/>
    </row>
    <row r="61" spans="1:71" s="76" customFormat="1" ht="15">
      <c r="A61" s="61" t="s">
        <v>14</v>
      </c>
      <c r="B61" s="66">
        <v>9261</v>
      </c>
      <c r="C61" s="66">
        <v>4467</v>
      </c>
      <c r="D61" s="66">
        <v>5639</v>
      </c>
      <c r="E61" s="66">
        <v>8511</v>
      </c>
      <c r="F61" s="77"/>
      <c r="G61" s="61" t="s">
        <v>14</v>
      </c>
      <c r="H61" s="66">
        <v>489</v>
      </c>
      <c r="I61" s="66">
        <v>201</v>
      </c>
      <c r="J61" s="66">
        <v>52</v>
      </c>
      <c r="K61" s="66">
        <v>196</v>
      </c>
      <c r="L61" s="77"/>
      <c r="M61" s="61" t="s">
        <v>14</v>
      </c>
      <c r="N61" s="66">
        <v>6</v>
      </c>
      <c r="O61" s="61">
        <v>43</v>
      </c>
      <c r="P61" s="61">
        <v>19.5</v>
      </c>
      <c r="Q61" s="61">
        <v>13</v>
      </c>
      <c r="R61" s="77"/>
      <c r="S61" s="61" t="s">
        <v>14</v>
      </c>
      <c r="T61" s="66">
        <v>946</v>
      </c>
      <c r="U61" s="66">
        <v>1430</v>
      </c>
      <c r="V61" s="66">
        <v>1245.5</v>
      </c>
      <c r="W61" s="66">
        <v>1124</v>
      </c>
      <c r="X61" s="77"/>
      <c r="Y61" s="61" t="s">
        <v>14</v>
      </c>
      <c r="Z61" s="66">
        <v>29262</v>
      </c>
      <c r="AA61" s="66">
        <v>29421</v>
      </c>
      <c r="AB61" s="66">
        <v>27061</v>
      </c>
      <c r="AC61" s="66">
        <v>31992</v>
      </c>
      <c r="AD61" s="77"/>
      <c r="AE61" s="61" t="s">
        <v>14</v>
      </c>
      <c r="AF61" s="61">
        <v>64</v>
      </c>
      <c r="AG61" s="66">
        <v>0</v>
      </c>
      <c r="AH61" s="66">
        <v>0</v>
      </c>
      <c r="AI61" s="66">
        <v>0</v>
      </c>
      <c r="AJ61" s="77"/>
      <c r="AK61" s="61" t="s">
        <v>14</v>
      </c>
      <c r="AL61" s="61">
        <v>584</v>
      </c>
      <c r="AM61" s="66">
        <v>847</v>
      </c>
      <c r="AN61" s="66">
        <v>1306</v>
      </c>
      <c r="AO61" s="66">
        <v>1231</v>
      </c>
      <c r="AP61" s="77"/>
      <c r="AR61" s="72"/>
      <c r="AS61" s="72"/>
      <c r="AT61" s="72"/>
      <c r="AU61" s="72"/>
      <c r="AV61" s="72"/>
      <c r="AW61" s="72"/>
      <c r="AX61" s="72"/>
      <c r="AY61" s="72"/>
      <c r="AZ61" s="72"/>
      <c r="BA61" s="72"/>
    </row>
    <row r="62" spans="1:71" s="76" customFormat="1" ht="15">
      <c r="A62" s="61" t="s">
        <v>15</v>
      </c>
      <c r="B62" s="66">
        <v>20038</v>
      </c>
      <c r="C62" s="66">
        <v>5513</v>
      </c>
      <c r="D62" s="66">
        <v>4964</v>
      </c>
      <c r="E62" s="66">
        <v>4180</v>
      </c>
      <c r="F62" s="77"/>
      <c r="G62" s="61" t="s">
        <v>15</v>
      </c>
      <c r="H62" s="66">
        <v>1191</v>
      </c>
      <c r="I62" s="66">
        <v>41</v>
      </c>
      <c r="J62" s="66">
        <v>68</v>
      </c>
      <c r="K62" s="66">
        <v>401</v>
      </c>
      <c r="L62" s="77"/>
      <c r="M62" s="61" t="s">
        <v>15</v>
      </c>
      <c r="N62" s="66">
        <v>4</v>
      </c>
      <c r="O62" s="61">
        <v>43</v>
      </c>
      <c r="P62" s="61">
        <v>51</v>
      </c>
      <c r="Q62" s="61">
        <v>23</v>
      </c>
      <c r="R62" s="77"/>
      <c r="S62" s="61" t="s">
        <v>15</v>
      </c>
      <c r="T62" s="66">
        <v>1501</v>
      </c>
      <c r="U62" s="66">
        <v>1174</v>
      </c>
      <c r="V62" s="66">
        <v>844</v>
      </c>
      <c r="W62" s="66">
        <v>775</v>
      </c>
      <c r="X62" s="77"/>
      <c r="Y62" s="61" t="s">
        <v>15</v>
      </c>
      <c r="Z62" s="66">
        <v>28924</v>
      </c>
      <c r="AA62" s="66">
        <v>29038</v>
      </c>
      <c r="AB62" s="66">
        <v>20745</v>
      </c>
      <c r="AC62" s="66">
        <v>27056</v>
      </c>
      <c r="AD62" s="77"/>
      <c r="AE62" s="61" t="s">
        <v>15</v>
      </c>
      <c r="AF62" s="61">
        <v>59</v>
      </c>
      <c r="AG62" s="66">
        <v>0</v>
      </c>
      <c r="AH62" s="66">
        <v>0</v>
      </c>
      <c r="AI62" s="66">
        <v>0</v>
      </c>
      <c r="AJ62" s="77"/>
      <c r="AK62" s="61" t="s">
        <v>15</v>
      </c>
      <c r="AL62" s="61">
        <v>1383</v>
      </c>
      <c r="AM62" s="66">
        <v>1261</v>
      </c>
      <c r="AN62" s="66">
        <v>1099</v>
      </c>
      <c r="AO62" s="66">
        <v>2016</v>
      </c>
      <c r="AP62" s="77"/>
      <c r="AR62" s="72"/>
      <c r="AS62" s="72"/>
      <c r="AT62" s="72"/>
      <c r="AU62" s="72"/>
      <c r="AV62" s="72"/>
      <c r="AW62" s="72"/>
      <c r="AX62" s="72"/>
      <c r="AY62" s="72"/>
      <c r="AZ62" s="72"/>
      <c r="BA62" s="72"/>
    </row>
    <row r="63" spans="1:71" s="76" customFormat="1" ht="15">
      <c r="A63" s="61" t="s">
        <v>16</v>
      </c>
      <c r="B63" s="66">
        <v>5097</v>
      </c>
      <c r="C63" s="66">
        <v>13</v>
      </c>
      <c r="D63" s="66">
        <v>0</v>
      </c>
      <c r="E63" s="66">
        <v>0</v>
      </c>
      <c r="F63" s="77"/>
      <c r="G63" s="61" t="s">
        <v>16</v>
      </c>
      <c r="H63" s="66">
        <v>790</v>
      </c>
      <c r="I63" s="66">
        <v>21</v>
      </c>
      <c r="J63" s="66">
        <v>49</v>
      </c>
      <c r="K63" s="66">
        <v>47</v>
      </c>
      <c r="L63" s="77"/>
      <c r="M63" s="61" t="s">
        <v>16</v>
      </c>
      <c r="N63" s="66">
        <v>8</v>
      </c>
      <c r="O63" s="61">
        <v>45</v>
      </c>
      <c r="P63" s="61">
        <v>20</v>
      </c>
      <c r="Q63" s="61">
        <v>25</v>
      </c>
      <c r="R63" s="77"/>
      <c r="S63" s="61" t="s">
        <v>16</v>
      </c>
      <c r="T63" s="66">
        <v>265</v>
      </c>
      <c r="U63" s="66">
        <v>72</v>
      </c>
      <c r="V63" s="66">
        <v>0</v>
      </c>
      <c r="W63" s="66">
        <v>144</v>
      </c>
      <c r="X63" s="77"/>
      <c r="Y63" s="61" t="s">
        <v>16</v>
      </c>
      <c r="Z63" s="66">
        <v>8089</v>
      </c>
      <c r="AA63" s="61">
        <v>1083</v>
      </c>
      <c r="AB63" s="61">
        <v>306</v>
      </c>
      <c r="AC63" s="61">
        <v>7645</v>
      </c>
      <c r="AD63" s="77"/>
      <c r="AE63" s="61" t="s">
        <v>16</v>
      </c>
      <c r="AF63" s="61">
        <v>5</v>
      </c>
      <c r="AG63" s="61">
        <v>0</v>
      </c>
      <c r="AH63" s="61">
        <v>1</v>
      </c>
      <c r="AI63" s="61">
        <v>0</v>
      </c>
      <c r="AJ63" s="77"/>
      <c r="AK63" s="61" t="s">
        <v>16</v>
      </c>
      <c r="AL63" s="61">
        <v>795</v>
      </c>
      <c r="AM63" s="61">
        <v>318</v>
      </c>
      <c r="AN63" s="61">
        <v>980</v>
      </c>
      <c r="AO63" s="61">
        <v>1256</v>
      </c>
      <c r="AP63" s="77"/>
      <c r="AR63" s="72"/>
      <c r="AS63" s="72"/>
      <c r="AT63" s="72"/>
      <c r="AU63" s="72"/>
      <c r="AV63" s="72"/>
      <c r="AW63" s="72"/>
      <c r="AX63" s="72"/>
      <c r="AY63" s="72"/>
      <c r="AZ63" s="72"/>
      <c r="BA63" s="72"/>
    </row>
    <row r="64" spans="1:71" s="76" customFormat="1" ht="15">
      <c r="A64" s="61" t="s">
        <v>17</v>
      </c>
      <c r="B64" s="66">
        <v>0</v>
      </c>
      <c r="C64" s="66">
        <v>0</v>
      </c>
      <c r="D64" s="66">
        <v>0</v>
      </c>
      <c r="E64" s="66">
        <v>0</v>
      </c>
      <c r="F64" s="77"/>
      <c r="G64" s="61" t="s">
        <v>17</v>
      </c>
      <c r="H64" s="66">
        <v>718</v>
      </c>
      <c r="I64" s="66">
        <v>29</v>
      </c>
      <c r="J64" s="66">
        <v>89</v>
      </c>
      <c r="K64" s="66">
        <v>196</v>
      </c>
      <c r="L64" s="77"/>
      <c r="M64" s="61" t="s">
        <v>17</v>
      </c>
      <c r="N64" s="66">
        <v>4</v>
      </c>
      <c r="O64" s="61">
        <v>33</v>
      </c>
      <c r="P64" s="61">
        <v>33</v>
      </c>
      <c r="Q64" s="61">
        <v>41</v>
      </c>
      <c r="R64" s="77"/>
      <c r="S64" s="61" t="s">
        <v>17</v>
      </c>
      <c r="T64" s="66">
        <v>0</v>
      </c>
      <c r="U64" s="66">
        <v>80</v>
      </c>
      <c r="V64" s="66">
        <v>0</v>
      </c>
      <c r="W64" s="66">
        <v>91</v>
      </c>
      <c r="X64" s="77"/>
      <c r="Y64" s="61" t="s">
        <v>17</v>
      </c>
      <c r="Z64" s="66">
        <v>0</v>
      </c>
      <c r="AA64" s="61">
        <v>0</v>
      </c>
      <c r="AB64" s="61">
        <v>106</v>
      </c>
      <c r="AC64" s="61">
        <v>43</v>
      </c>
      <c r="AD64" s="77"/>
      <c r="AE64" s="61" t="s">
        <v>17</v>
      </c>
      <c r="AF64" s="61">
        <v>0</v>
      </c>
      <c r="AG64" s="61">
        <v>0</v>
      </c>
      <c r="AH64" s="61">
        <v>0</v>
      </c>
      <c r="AI64" s="61">
        <v>0</v>
      </c>
      <c r="AJ64" s="77"/>
      <c r="AK64" s="61" t="s">
        <v>17</v>
      </c>
      <c r="AL64" s="61">
        <v>409</v>
      </c>
      <c r="AM64" s="61">
        <v>179</v>
      </c>
      <c r="AN64" s="61">
        <v>858</v>
      </c>
      <c r="AO64" s="61">
        <v>778</v>
      </c>
      <c r="AP64" s="77"/>
    </row>
    <row r="65" spans="1:53" s="76" customFormat="1" ht="15">
      <c r="A65" s="61" t="s">
        <v>18</v>
      </c>
      <c r="B65" s="66">
        <v>0</v>
      </c>
      <c r="C65" s="66">
        <v>0</v>
      </c>
      <c r="D65" s="66">
        <v>0</v>
      </c>
      <c r="E65" s="66">
        <v>0</v>
      </c>
      <c r="F65" s="77"/>
      <c r="G65" s="61" t="s">
        <v>18</v>
      </c>
      <c r="H65" s="66">
        <v>798</v>
      </c>
      <c r="I65" s="66">
        <v>34</v>
      </c>
      <c r="J65" s="66">
        <v>51</v>
      </c>
      <c r="K65" s="66">
        <v>233</v>
      </c>
      <c r="L65" s="77"/>
      <c r="M65" s="61" t="s">
        <v>18</v>
      </c>
      <c r="N65" s="66">
        <v>3</v>
      </c>
      <c r="O65" s="61">
        <v>32</v>
      </c>
      <c r="P65" s="61">
        <v>17</v>
      </c>
      <c r="Q65" s="61">
        <v>9</v>
      </c>
      <c r="R65" s="77"/>
      <c r="S65" s="61" t="s">
        <v>18</v>
      </c>
      <c r="T65" s="66">
        <v>0</v>
      </c>
      <c r="U65" s="66">
        <v>72</v>
      </c>
      <c r="V65" s="66">
        <v>0</v>
      </c>
      <c r="W65" s="66">
        <v>95</v>
      </c>
      <c r="X65" s="77"/>
      <c r="Y65" s="61" t="s">
        <v>18</v>
      </c>
      <c r="Z65" s="66">
        <v>0</v>
      </c>
      <c r="AA65" s="61">
        <v>0</v>
      </c>
      <c r="AB65" s="61">
        <v>0</v>
      </c>
      <c r="AC65" s="61">
        <v>0</v>
      </c>
      <c r="AD65" s="77"/>
      <c r="AE65" s="61" t="s">
        <v>18</v>
      </c>
      <c r="AF65" s="61">
        <v>0</v>
      </c>
      <c r="AG65" s="61">
        <v>0</v>
      </c>
      <c r="AH65" s="61">
        <v>0</v>
      </c>
      <c r="AI65" s="61">
        <v>1</v>
      </c>
      <c r="AJ65" s="77"/>
      <c r="AK65" s="61" t="s">
        <v>18</v>
      </c>
      <c r="AL65" s="61">
        <v>171</v>
      </c>
      <c r="AM65" s="61">
        <v>172</v>
      </c>
      <c r="AN65" s="61">
        <v>254</v>
      </c>
      <c r="AO65" s="61">
        <v>222</v>
      </c>
      <c r="AP65" s="77"/>
    </row>
    <row r="66" spans="1:53" s="76" customFormat="1" ht="15">
      <c r="A66" s="61" t="s">
        <v>19</v>
      </c>
      <c r="B66" s="66">
        <v>10</v>
      </c>
      <c r="C66" s="66">
        <v>0</v>
      </c>
      <c r="D66" s="66">
        <v>0</v>
      </c>
      <c r="E66" s="66">
        <v>0</v>
      </c>
      <c r="F66" s="77"/>
      <c r="G66" s="61" t="s">
        <v>19</v>
      </c>
      <c r="H66" s="66">
        <v>928</v>
      </c>
      <c r="I66" s="66">
        <v>37</v>
      </c>
      <c r="J66" s="66">
        <v>87</v>
      </c>
      <c r="K66" s="66">
        <v>199</v>
      </c>
      <c r="L66" s="77"/>
      <c r="M66" s="61" t="s">
        <v>19</v>
      </c>
      <c r="N66" s="66">
        <v>2</v>
      </c>
      <c r="O66" s="61">
        <v>12</v>
      </c>
      <c r="P66" s="61">
        <v>16</v>
      </c>
      <c r="Q66" s="61">
        <v>18</v>
      </c>
      <c r="R66" s="77"/>
      <c r="S66" s="61" t="s">
        <v>19</v>
      </c>
      <c r="T66" s="66">
        <v>0</v>
      </c>
      <c r="U66" s="66">
        <v>7</v>
      </c>
      <c r="V66" s="66">
        <v>0</v>
      </c>
      <c r="W66" s="66">
        <v>92</v>
      </c>
      <c r="X66" s="77"/>
      <c r="Y66" s="61" t="s">
        <v>19</v>
      </c>
      <c r="Z66" s="66">
        <v>0</v>
      </c>
      <c r="AA66" s="61">
        <v>0</v>
      </c>
      <c r="AB66" s="61">
        <v>0</v>
      </c>
      <c r="AC66" s="61">
        <v>0</v>
      </c>
      <c r="AD66" s="77"/>
      <c r="AE66" s="61" t="s">
        <v>19</v>
      </c>
      <c r="AF66" s="61"/>
      <c r="AG66" s="61">
        <v>0</v>
      </c>
      <c r="AH66" s="61">
        <v>0</v>
      </c>
      <c r="AI66" s="61">
        <v>0</v>
      </c>
      <c r="AJ66" s="77"/>
      <c r="AK66" s="61" t="s">
        <v>19</v>
      </c>
      <c r="AL66" s="61"/>
      <c r="AM66" s="61">
        <v>120</v>
      </c>
      <c r="AN66" s="61">
        <v>200</v>
      </c>
      <c r="AO66" s="61">
        <v>234</v>
      </c>
      <c r="AP66" s="77"/>
    </row>
    <row r="67" spans="1:53" s="76" customFormat="1" ht="15">
      <c r="A67" s="61" t="s">
        <v>20</v>
      </c>
      <c r="B67" s="66">
        <v>0</v>
      </c>
      <c r="C67" s="66">
        <v>0</v>
      </c>
      <c r="D67" s="66">
        <v>0</v>
      </c>
      <c r="E67" s="66">
        <v>0</v>
      </c>
      <c r="F67" s="77"/>
      <c r="G67" s="61" t="s">
        <v>20</v>
      </c>
      <c r="H67" s="66">
        <v>928</v>
      </c>
      <c r="I67" s="66">
        <v>52</v>
      </c>
      <c r="J67" s="66">
        <v>96</v>
      </c>
      <c r="K67" s="66">
        <v>105</v>
      </c>
      <c r="L67" s="77"/>
      <c r="M67" s="61" t="s">
        <v>20</v>
      </c>
      <c r="N67" s="66">
        <v>0</v>
      </c>
      <c r="O67" s="61">
        <v>2</v>
      </c>
      <c r="P67" s="61">
        <v>14</v>
      </c>
      <c r="Q67" s="61">
        <v>31</v>
      </c>
      <c r="R67" s="77"/>
      <c r="S67" s="61" t="s">
        <v>20</v>
      </c>
      <c r="T67" s="66">
        <v>0</v>
      </c>
      <c r="U67" s="61">
        <v>0</v>
      </c>
      <c r="V67" s="61">
        <v>0</v>
      </c>
      <c r="W67" s="61">
        <v>118</v>
      </c>
      <c r="X67" s="77"/>
      <c r="Y67" s="61" t="s">
        <v>20</v>
      </c>
      <c r="Z67" s="66">
        <v>0</v>
      </c>
      <c r="AA67" s="61">
        <v>0</v>
      </c>
      <c r="AB67" s="61">
        <v>0</v>
      </c>
      <c r="AC67" s="61">
        <v>0</v>
      </c>
      <c r="AD67" s="77"/>
      <c r="AE67" s="61" t="s">
        <v>20</v>
      </c>
      <c r="AF67" s="61"/>
      <c r="AG67" s="61">
        <v>1</v>
      </c>
      <c r="AH67" s="61">
        <v>0</v>
      </c>
      <c r="AI67" s="61">
        <v>0</v>
      </c>
      <c r="AJ67" s="77"/>
      <c r="AK67" s="61" t="s">
        <v>20</v>
      </c>
      <c r="AL67" s="61"/>
      <c r="AM67" s="61">
        <v>129</v>
      </c>
      <c r="AN67" s="61">
        <v>0</v>
      </c>
      <c r="AO67" s="61">
        <v>198</v>
      </c>
      <c r="AP67" s="77"/>
    </row>
    <row r="68" spans="1:53" s="76" customFormat="1" ht="15">
      <c r="A68" s="61" t="s">
        <v>21</v>
      </c>
      <c r="B68" s="66">
        <v>3</v>
      </c>
      <c r="C68" s="61">
        <v>0</v>
      </c>
      <c r="D68" s="61">
        <v>0</v>
      </c>
      <c r="E68" s="61">
        <v>0</v>
      </c>
      <c r="F68" s="77"/>
      <c r="G68" s="61" t="s">
        <v>21</v>
      </c>
      <c r="H68" s="66">
        <v>0</v>
      </c>
      <c r="I68" s="61">
        <v>42</v>
      </c>
      <c r="J68" s="61">
        <v>39</v>
      </c>
      <c r="K68" s="61">
        <v>219</v>
      </c>
      <c r="L68" s="77"/>
      <c r="M68" s="61" t="s">
        <v>21</v>
      </c>
      <c r="N68" s="66">
        <v>5</v>
      </c>
      <c r="O68" s="61">
        <v>10</v>
      </c>
      <c r="P68" s="61">
        <v>10</v>
      </c>
      <c r="Q68" s="61">
        <v>29</v>
      </c>
      <c r="R68" s="77"/>
      <c r="S68" s="61" t="s">
        <v>21</v>
      </c>
      <c r="T68" s="66">
        <v>0</v>
      </c>
      <c r="U68" s="61">
        <v>0</v>
      </c>
      <c r="V68" s="61">
        <v>0</v>
      </c>
      <c r="W68" s="61">
        <v>109</v>
      </c>
      <c r="X68" s="77"/>
      <c r="Y68" s="61" t="s">
        <v>21</v>
      </c>
      <c r="Z68" s="66">
        <v>0</v>
      </c>
      <c r="AA68" s="61">
        <v>0</v>
      </c>
      <c r="AB68" s="61">
        <v>0</v>
      </c>
      <c r="AC68" s="61">
        <v>0</v>
      </c>
      <c r="AD68" s="77"/>
      <c r="AE68" s="61" t="s">
        <v>21</v>
      </c>
      <c r="AF68" s="61"/>
      <c r="AG68" s="61">
        <v>0</v>
      </c>
      <c r="AH68" s="61">
        <v>0</v>
      </c>
      <c r="AI68" s="61">
        <v>0</v>
      </c>
      <c r="AJ68" s="77"/>
      <c r="AK68" s="61" t="s">
        <v>21</v>
      </c>
      <c r="AL68" s="61"/>
      <c r="AM68" s="61">
        <v>160</v>
      </c>
      <c r="AN68" s="61">
        <v>489</v>
      </c>
      <c r="AO68" s="61">
        <v>380</v>
      </c>
      <c r="AP68" s="77"/>
    </row>
    <row r="69" spans="1:53" s="76" customFormat="1" ht="15">
      <c r="A69" s="61" t="s">
        <v>22</v>
      </c>
      <c r="B69" s="66">
        <v>5861</v>
      </c>
      <c r="C69" s="61">
        <v>202</v>
      </c>
      <c r="D69" s="61">
        <v>1</v>
      </c>
      <c r="E69" s="61"/>
      <c r="F69" s="77"/>
      <c r="G69" s="61" t="s">
        <v>22</v>
      </c>
      <c r="H69" s="66">
        <v>441</v>
      </c>
      <c r="I69" s="61">
        <v>43</v>
      </c>
      <c r="J69" s="61">
        <v>107</v>
      </c>
      <c r="K69" s="61"/>
      <c r="L69" s="77"/>
      <c r="M69" s="61" t="s">
        <v>22</v>
      </c>
      <c r="N69" s="66">
        <v>13</v>
      </c>
      <c r="O69" s="61">
        <v>13</v>
      </c>
      <c r="P69" s="61">
        <v>45</v>
      </c>
      <c r="Q69" s="61"/>
      <c r="R69" s="77"/>
      <c r="S69" s="61" t="s">
        <v>22</v>
      </c>
      <c r="T69" s="66">
        <v>0</v>
      </c>
      <c r="U69" s="61">
        <v>3</v>
      </c>
      <c r="V69" s="61">
        <v>0</v>
      </c>
      <c r="W69" s="61"/>
      <c r="X69" s="77"/>
      <c r="Y69" s="61" t="s">
        <v>22</v>
      </c>
      <c r="Z69" s="66">
        <v>37</v>
      </c>
      <c r="AA69" s="61">
        <v>3155</v>
      </c>
      <c r="AB69" s="61">
        <v>4</v>
      </c>
      <c r="AC69" s="61">
        <v>200</v>
      </c>
      <c r="AD69" s="77"/>
      <c r="AE69" s="61" t="s">
        <v>22</v>
      </c>
      <c r="AF69" s="61"/>
      <c r="AG69" s="61">
        <v>0</v>
      </c>
      <c r="AH69" s="61">
        <v>0</v>
      </c>
      <c r="AI69" s="61">
        <v>0</v>
      </c>
      <c r="AJ69" s="77"/>
      <c r="AK69" s="61" t="s">
        <v>22</v>
      </c>
      <c r="AL69" s="61"/>
      <c r="AM69" s="61">
        <v>698</v>
      </c>
      <c r="AN69" s="61">
        <v>547</v>
      </c>
      <c r="AO69" s="61">
        <v>400</v>
      </c>
      <c r="AP69" s="77"/>
    </row>
    <row r="70" spans="1:53" s="76" customFormat="1" ht="15">
      <c r="A70" s="61" t="s">
        <v>23</v>
      </c>
      <c r="B70" s="66">
        <v>11089</v>
      </c>
      <c r="C70" s="61">
        <v>1972</v>
      </c>
      <c r="D70" s="61">
        <v>4500</v>
      </c>
      <c r="E70" s="61"/>
      <c r="F70" s="77"/>
      <c r="G70" s="61" t="s">
        <v>23</v>
      </c>
      <c r="H70" s="66">
        <v>367</v>
      </c>
      <c r="I70" s="61">
        <v>51</v>
      </c>
      <c r="J70" s="61">
        <v>169</v>
      </c>
      <c r="K70" s="61"/>
      <c r="L70" s="77"/>
      <c r="M70" s="61" t="s">
        <v>23</v>
      </c>
      <c r="N70" s="66">
        <v>10</v>
      </c>
      <c r="O70" s="61">
        <v>37</v>
      </c>
      <c r="P70" s="61">
        <v>20</v>
      </c>
      <c r="Q70" s="61"/>
      <c r="R70" s="77"/>
      <c r="S70" s="61" t="s">
        <v>23</v>
      </c>
      <c r="T70" s="66">
        <v>344</v>
      </c>
      <c r="U70" s="61">
        <v>396</v>
      </c>
      <c r="V70" s="61">
        <v>783</v>
      </c>
      <c r="W70" s="61"/>
      <c r="X70" s="77"/>
      <c r="Y70" s="61" t="s">
        <v>23</v>
      </c>
      <c r="Z70" s="66">
        <v>24019</v>
      </c>
      <c r="AA70" s="61">
        <v>18157</v>
      </c>
      <c r="AB70" s="61">
        <v>25204</v>
      </c>
      <c r="AC70" s="61">
        <v>24900</v>
      </c>
      <c r="AD70" s="77"/>
      <c r="AE70" s="61" t="s">
        <v>23</v>
      </c>
      <c r="AF70" s="61"/>
      <c r="AG70" s="61">
        <v>1</v>
      </c>
      <c r="AH70" s="61">
        <v>0</v>
      </c>
      <c r="AI70" s="61"/>
      <c r="AJ70" s="77"/>
      <c r="AK70" s="61" t="s">
        <v>23</v>
      </c>
      <c r="AL70" s="61"/>
      <c r="AM70" s="61">
        <v>1055</v>
      </c>
      <c r="AN70" s="61">
        <v>1294</v>
      </c>
      <c r="AO70" s="61"/>
      <c r="AP70" s="77"/>
    </row>
    <row r="71" spans="1:53" s="76" customFormat="1" ht="15">
      <c r="A71" s="61" t="s">
        <v>24</v>
      </c>
      <c r="B71" s="66">
        <v>15266</v>
      </c>
      <c r="C71" s="61">
        <v>4694</v>
      </c>
      <c r="D71" s="61">
        <v>6372</v>
      </c>
      <c r="E71" s="61"/>
      <c r="F71" s="77"/>
      <c r="G71" s="61" t="s">
        <v>24</v>
      </c>
      <c r="H71" s="66">
        <v>306</v>
      </c>
      <c r="I71" s="61">
        <v>49</v>
      </c>
      <c r="J71" s="61">
        <v>136</v>
      </c>
      <c r="K71" s="61"/>
      <c r="L71" s="77"/>
      <c r="M71" s="61" t="s">
        <v>24</v>
      </c>
      <c r="N71" s="66">
        <v>24</v>
      </c>
      <c r="O71" s="61">
        <v>15</v>
      </c>
      <c r="P71" s="61">
        <v>9</v>
      </c>
      <c r="Q71" s="61"/>
      <c r="R71" s="77"/>
      <c r="S71" s="61" t="s">
        <v>24</v>
      </c>
      <c r="T71" s="66">
        <v>1241</v>
      </c>
      <c r="U71" s="61">
        <v>909</v>
      </c>
      <c r="V71" s="61">
        <v>977</v>
      </c>
      <c r="W71" s="61"/>
      <c r="X71" s="77"/>
      <c r="Y71" s="61" t="s">
        <v>24</v>
      </c>
      <c r="Z71" s="66">
        <v>31121</v>
      </c>
      <c r="AA71" s="61">
        <v>16628</v>
      </c>
      <c r="AB71" s="61">
        <v>28938</v>
      </c>
      <c r="AC71" s="61"/>
      <c r="AD71" s="77"/>
      <c r="AE71" s="61" t="s">
        <v>24</v>
      </c>
      <c r="AF71" s="61"/>
      <c r="AG71" s="61">
        <v>0</v>
      </c>
      <c r="AH71" s="61">
        <v>0</v>
      </c>
      <c r="AI71" s="61"/>
      <c r="AJ71" s="77"/>
      <c r="AK71" s="61" t="s">
        <v>24</v>
      </c>
      <c r="AL71" s="61"/>
      <c r="AM71" s="61">
        <v>1027</v>
      </c>
      <c r="AN71" s="61">
        <v>1666</v>
      </c>
      <c r="AO71" s="61"/>
      <c r="AP71" s="77"/>
    </row>
    <row r="72" spans="1:53" s="72" customFormat="1" ht="15">
      <c r="A72" s="65" t="s">
        <v>77</v>
      </c>
      <c r="B72" s="66">
        <f>SUM(B60:B71)</f>
        <v>80005</v>
      </c>
      <c r="C72" s="66">
        <f>SUM(C60:C71)</f>
        <v>20069</v>
      </c>
      <c r="D72" s="66">
        <f>SUM(D60:D71)</f>
        <v>26776.25</v>
      </c>
      <c r="E72" s="66">
        <f>SUM(E60:E71)</f>
        <v>18416</v>
      </c>
      <c r="F72" s="7"/>
      <c r="G72" s="65" t="s">
        <v>77</v>
      </c>
      <c r="H72" s="66">
        <f>SUM(H60:H71)</f>
        <v>7764</v>
      </c>
      <c r="I72" s="66">
        <f>SUM(I60:I71)</f>
        <v>600</v>
      </c>
      <c r="J72" s="66">
        <f>SUM(J60:J71)</f>
        <v>995</v>
      </c>
      <c r="K72" s="66">
        <f>SUM(K60:K71)</f>
        <v>1786</v>
      </c>
      <c r="L72" s="7"/>
      <c r="M72" s="65" t="s">
        <v>77</v>
      </c>
      <c r="N72" s="66">
        <f>SUM(N60:N71)</f>
        <v>84</v>
      </c>
      <c r="O72" s="66">
        <f>SUM(O60:O71)</f>
        <v>287</v>
      </c>
      <c r="P72" s="66">
        <f>SUM(P60:P71)</f>
        <v>274</v>
      </c>
      <c r="Q72" s="66">
        <f>SUM(Q60:Q71)</f>
        <v>220</v>
      </c>
      <c r="R72" s="7"/>
      <c r="S72" s="65" t="s">
        <v>77</v>
      </c>
      <c r="T72" s="66">
        <f>SUM(T60:T71)</f>
        <v>5830</v>
      </c>
      <c r="U72" s="66">
        <f>SUM(U60:U71)</f>
        <v>4782</v>
      </c>
      <c r="V72" s="66">
        <f>SUM(V60:V71)</f>
        <v>5095</v>
      </c>
      <c r="W72" s="66">
        <f>SUM(W60:W71)</f>
        <v>3902</v>
      </c>
      <c r="X72" s="7"/>
      <c r="Y72" s="65" t="s">
        <v>77</v>
      </c>
      <c r="Z72" s="66">
        <f>SUM(Z60:Z71)</f>
        <v>153513</v>
      </c>
      <c r="AA72" s="66">
        <f>SUM(AA60:AA71)</f>
        <v>136019</v>
      </c>
      <c r="AB72" s="66">
        <f>SUM(AB60:AB71)</f>
        <v>138170</v>
      </c>
      <c r="AC72" s="66">
        <f>SUM(AC60:AC71)</f>
        <v>123031</v>
      </c>
      <c r="AD72" s="7"/>
      <c r="AE72" s="65" t="s">
        <v>77</v>
      </c>
      <c r="AF72" s="66">
        <f>SUM(AF60:AF71)</f>
        <v>200</v>
      </c>
      <c r="AG72" s="66">
        <f>SUM(AG60:AG71)</f>
        <v>2</v>
      </c>
      <c r="AH72" s="66">
        <f>SUM(AH60:AH71)</f>
        <v>1</v>
      </c>
      <c r="AI72" s="66">
        <f>SUM(AI60:AI71)</f>
        <v>1</v>
      </c>
      <c r="AJ72" s="7"/>
      <c r="AK72" s="65" t="s">
        <v>77</v>
      </c>
      <c r="AL72" s="66">
        <f>SUM(AL60:AL71)</f>
        <v>3904</v>
      </c>
      <c r="AM72" s="66">
        <f>SUM(AM60:AM71)</f>
        <v>7382</v>
      </c>
      <c r="AN72" s="66">
        <f>SUM(AN60:AN71)</f>
        <v>10153</v>
      </c>
      <c r="AO72" s="66">
        <f>SUM(AO60:AO71)</f>
        <v>8248</v>
      </c>
      <c r="AP72" s="7"/>
      <c r="AR72" s="76"/>
      <c r="AS72" s="76"/>
      <c r="AT72" s="76"/>
      <c r="AU72" s="76"/>
      <c r="AV72" s="76"/>
      <c r="AW72" s="76"/>
      <c r="AX72" s="76"/>
      <c r="AY72" s="76"/>
      <c r="AZ72" s="76"/>
      <c r="BA72" s="76"/>
    </row>
    <row r="73" spans="1:53" s="72" customFormat="1" ht="15">
      <c r="A73" s="151" t="s">
        <v>182</v>
      </c>
      <c r="B73" s="151"/>
      <c r="C73" s="151"/>
      <c r="D73" s="151"/>
      <c r="E73" s="151"/>
      <c r="F73" s="8"/>
      <c r="G73" s="148" t="s">
        <v>183</v>
      </c>
      <c r="H73" s="149"/>
      <c r="I73" s="149"/>
      <c r="J73" s="149"/>
      <c r="K73" s="150"/>
      <c r="L73" s="8"/>
      <c r="M73" s="151" t="s">
        <v>184</v>
      </c>
      <c r="N73" s="151"/>
      <c r="O73" s="151"/>
      <c r="P73" s="151"/>
      <c r="Q73" s="151"/>
      <c r="R73" s="8"/>
      <c r="S73" s="148" t="s">
        <v>185</v>
      </c>
      <c r="T73" s="149"/>
      <c r="U73" s="149"/>
      <c r="V73" s="149"/>
      <c r="W73" s="150"/>
      <c r="X73" s="8"/>
      <c r="Y73" s="148" t="s">
        <v>268</v>
      </c>
      <c r="Z73" s="149"/>
      <c r="AA73" s="149"/>
      <c r="AB73" s="149"/>
      <c r="AC73" s="150"/>
      <c r="AD73" s="8"/>
      <c r="AE73" s="148" t="s">
        <v>269</v>
      </c>
      <c r="AF73" s="149"/>
      <c r="AG73" s="149"/>
      <c r="AH73" s="149"/>
      <c r="AI73" s="150"/>
      <c r="AJ73" s="8"/>
      <c r="AK73" s="148" t="s">
        <v>270</v>
      </c>
      <c r="AL73" s="149"/>
      <c r="AM73" s="149"/>
      <c r="AN73" s="149"/>
      <c r="AO73" s="150"/>
      <c r="AP73" s="8"/>
      <c r="AR73" s="76"/>
      <c r="AS73" s="76"/>
      <c r="AT73" s="76"/>
      <c r="AU73" s="76"/>
      <c r="AV73" s="76"/>
      <c r="AW73" s="76"/>
      <c r="AX73" s="76"/>
      <c r="AY73" s="76"/>
      <c r="AZ73" s="76"/>
      <c r="BA73" s="76"/>
    </row>
    <row r="74" spans="1:53" s="72" customFormat="1" ht="15">
      <c r="A74" s="3" t="s">
        <v>26</v>
      </c>
      <c r="B74" s="12">
        <f>(B60+B61+B62+B70+B71)/B72</f>
        <v>0.86287107055809009</v>
      </c>
      <c r="C74" s="12">
        <f>(C60+C61+C62+C70+C71)/C72</f>
        <v>0.98928695998804128</v>
      </c>
      <c r="D74" s="12">
        <f>(D60+D61+D62+D70+D71)/D72</f>
        <v>0.99996265347089308</v>
      </c>
      <c r="E74" s="12">
        <f>(E60+E61+E62+E70+E71)/E72</f>
        <v>1</v>
      </c>
      <c r="G74" s="65" t="s">
        <v>26</v>
      </c>
      <c r="H74" s="12">
        <f>(H60+H61+H62+H70+H71)/H72</f>
        <v>0.40713549716640907</v>
      </c>
      <c r="I74" s="12">
        <f>(I60+I61+I62+I70+I71)/I72</f>
        <v>0.56999999999999995</v>
      </c>
      <c r="J74" s="12">
        <f>(J60+J61+J62+J70+J71)/J72</f>
        <v>0.47939698492462313</v>
      </c>
      <c r="K74" s="12">
        <f>(K60+K61+K62+K70+K71)/K72</f>
        <v>0.44064949608062709</v>
      </c>
      <c r="L74" s="8"/>
      <c r="M74" s="3" t="s">
        <v>26</v>
      </c>
      <c r="N74" s="12">
        <f>(N60+N61+N62+N70+N71)/N72</f>
        <v>0.58333333333333337</v>
      </c>
      <c r="O74" s="12">
        <f>(O60+O61+O62+O70+O71)/O72</f>
        <v>0.48780487804878048</v>
      </c>
      <c r="P74" s="12">
        <f>(P60+P61+P62+P70+P71)/P72</f>
        <v>0.43430656934306572</v>
      </c>
      <c r="Q74" s="12">
        <f>(Q60+Q61+Q62+Q70+Q71)/Q72</f>
        <v>0.30454545454545456</v>
      </c>
      <c r="R74" s="8"/>
      <c r="S74" s="3" t="s">
        <v>26</v>
      </c>
      <c r="T74" s="12">
        <f>(T60+T61+T62+T70+T71)/T72</f>
        <v>0.95454545454545459</v>
      </c>
      <c r="U74" s="12">
        <f>(U60+U61+U62+U70+U71)/U72</f>
        <v>0.95106649937264742</v>
      </c>
      <c r="V74" s="12">
        <f>(V60+V61+V62+V70+V71)/V72</f>
        <v>1</v>
      </c>
      <c r="W74" s="12">
        <f>(W60+W61+W62+W70+W71)/W72</f>
        <v>0.83367503844182467</v>
      </c>
      <c r="X74" s="8"/>
      <c r="Y74" s="3" t="s">
        <v>26</v>
      </c>
      <c r="Z74" s="12">
        <f>(Z60+Z61+Z62+Z70+Z71)/Z72</f>
        <v>0.94706637222906198</v>
      </c>
      <c r="AA74" s="12">
        <f>(AA60+AA61+AA62+AA70+AA71)/AA72</f>
        <v>0.96884258816782953</v>
      </c>
      <c r="AB74" s="12">
        <f>(AB60+AB61+AB62+AB70+AB71)/AB72</f>
        <v>0.99698921618296299</v>
      </c>
      <c r="AC74" s="12">
        <f>(AC60+AC61+AC62+AC70+AC71)/AC72</f>
        <v>0.9358860774926645</v>
      </c>
      <c r="AD74" s="8"/>
      <c r="AE74" s="3" t="s">
        <v>26</v>
      </c>
      <c r="AF74" s="12">
        <f>(AF60+AF61+AF62+AF70+AF71)/AF72</f>
        <v>0.97499999999999998</v>
      </c>
      <c r="AG74" s="12">
        <f>(AG60+AG61+AG62+AG70+AG71)/AG72</f>
        <v>0.5</v>
      </c>
      <c r="AH74" s="12">
        <f>(AH60+AH61+AH62+AH70+AH71)/AH72</f>
        <v>0</v>
      </c>
      <c r="AI74" s="12">
        <f>(AI60+AI61+AI62+AI70+AI71)/AI72</f>
        <v>0</v>
      </c>
      <c r="AJ74" s="8"/>
      <c r="AK74" s="3" t="s">
        <v>26</v>
      </c>
      <c r="AL74" s="12">
        <f>(AL60+AL61+AL62+AL70+AL71)/AL72</f>
        <v>0.64779713114754101</v>
      </c>
      <c r="AM74" s="12">
        <f>(AM60+AM61+AM62+AM70+AM71)/AM72</f>
        <v>0.75941479273909507</v>
      </c>
      <c r="AN74" s="12">
        <f>(AN60+AN61+AN62+AN70+AN71)/AN72</f>
        <v>0.67221510883482716</v>
      </c>
      <c r="AO74" s="12">
        <f>(AO60+AO61+AO62+AO70+AO71)/AO72</f>
        <v>0.57953443258971871</v>
      </c>
      <c r="AP74" s="8"/>
      <c r="AR74" s="76"/>
      <c r="AS74" s="76"/>
      <c r="AT74" s="76"/>
      <c r="AU74" s="76"/>
      <c r="AV74" s="76"/>
      <c r="AW74" s="76"/>
      <c r="AX74" s="76"/>
      <c r="AY74" s="76"/>
      <c r="AZ74" s="76"/>
      <c r="BA74" s="76"/>
    </row>
    <row r="75" spans="1:53" s="72" customFormat="1" ht="15">
      <c r="A75" s="82" t="s">
        <v>27</v>
      </c>
      <c r="B75" s="66">
        <f>MAX(B60:B71)/(IF(MAX(B60:B71)=B60,31,IF(MAX(B60:B71)=B61,28,IF(MAX(B60:B71)=B62,31,IF(MAX(B60:B71)=B64,31,IF(MAX(B60:B71)=B66,31,IF(MAX(B60:B71)=B67,31,IF(MAX(B60:B71)=B69,31,IF(MAX(B60:B71)=B71,31,30)))))))))*1.3</f>
        <v>840.30322580645168</v>
      </c>
      <c r="C75" s="66">
        <f>MAX(C60:C71)/(IF(MAX(C60:C71)=C60,31,IF(MAX(C60:C71)=C61,28,IF(MAX(C60:C71)=C62,31,IF(MAX(C60:C71)=C64,31,IF(MAX(C60:C71)=C66,31,IF(MAX(C60:C71)=C67,31,IF(MAX(C60:C71)=C69,31,IF(MAX(C60:C71)=C71,31,30)))))))))*1.3</f>
        <v>231.19032258064519</v>
      </c>
      <c r="D75" s="66">
        <f>MAX(D60:D71)/(IF(MAX(D60:D71)=D60,31,IF(MAX(D60:D71)=D61,28,IF(MAX(D60:D71)=D62,31,IF(MAX(D60:D71)=D64,31,IF(MAX(D60:D71)=D66,31,IF(MAX(D60:D71)=D67,31,IF(MAX(D60:D71)=D69,31,IF(MAX(D60:D71)=D71,31,30)))))))))*1.3</f>
        <v>267.21290322580649</v>
      </c>
      <c r="E75" s="66">
        <f>MAX(E60:E71)/(IF(MAX(E60:E71)=E60,31,IF(MAX(E60:E71)=E61,28,IF(MAX(E60:E71)=E62,31,IF(MAX(E60:E71)=E64,31,IF(MAX(E60:E71)=E66,31,IF(MAX(E60:E71)=E67,31,IF(MAX(E60:E71)=E69,31,IF(MAX(E60:E71)=E71,31,30)))))))))*1.3</f>
        <v>395.15357142857147</v>
      </c>
      <c r="G75" s="65" t="s">
        <v>27</v>
      </c>
      <c r="H75" s="66">
        <f t="shared" ref="H75" si="12">MAX(H60:H71)/(IF(MAX(H60:H71)=H60,31,IF(MAX(H60:H71)=H61,28,IF(MAX(H60:H71)=H62,31,IF(MAX(H60:H71)=H64,31,IF(MAX(H60:H71)=H66,31,IF(MAX(H60:H71)=H67,31,IF(MAX(H60:H71)=H69,31,IF(MAX(H60:H71)=H71,31,30)))))))))*1.3</f>
        <v>49.945161290322588</v>
      </c>
      <c r="I75" s="66">
        <f>MAX(I60:I71)/(IF(MAX(I60:I71)=I60,31,IF(MAX(I60:I71)=I61,28,IF(MAX(I60:I71)=I62,31,IF(MAX(I60:I71)=I64,31,IF(MAX(I60:I71)=I66,31,IF(MAX(I60:I71)=I67,31,IF(MAX(I60:I71)=I69,31,IF(MAX(I60:I71)=I71,31,30)))))))))*1.3</f>
        <v>9.3321428571428573</v>
      </c>
      <c r="J75" s="66">
        <f>MAX(J60:J71)/(IF(MAX(J60:J71)=J60,31,IF(MAX(J60:J71)=J61,28,IF(MAX(J60:J71)=J62,31,IF(MAX(J60:J71)=J64,31,IF(MAX(J60:J71)=J66,31,IF(MAX(J60:J71)=J67,31,IF(MAX(J60:J71)=J69,31,IF(MAX(J60:J71)=J71,31,30)))))))))*1.3</f>
        <v>7.3233333333333341</v>
      </c>
      <c r="K75" s="66">
        <f>MAX(K60:K71)/(IF(MAX(K60:K71)=K60,31,IF(MAX(K60:K71)=K61,28,IF(MAX(K60:K71)=K62,31,IF(MAX(K60:K71)=K64,31,IF(MAX(K60:K71)=K66,31,IF(MAX(K60:K71)=K67,31,IF(MAX(K60:K71)=K69,31,IF(MAX(K60:K71)=K71,31,30)))))))))*1.3</f>
        <v>16.816129032258065</v>
      </c>
      <c r="L75" s="8"/>
      <c r="M75" s="82" t="s">
        <v>27</v>
      </c>
      <c r="N75" s="66">
        <f t="shared" ref="N75" si="13">MAX(N60:N71)/(IF(MAX(N60:N71)=N60,31,IF(MAX(N60:N71)=N61,28,IF(MAX(N60:N71)=N62,31,IF(MAX(N60:N71)=N64,31,IF(MAX(N60:N71)=N66,31,IF(MAX(N60:N71)=N67,31,IF(MAX(N60:N71)=N69,31,IF(MAX(N60:N71)=N71,31,30)))))))))*1.3</f>
        <v>1.0064516129032257</v>
      </c>
      <c r="O75" s="66">
        <f>MAX(O60:O71)/(IF(MAX(O60:O71)=O60,31,IF(MAX(O60:O71)=O61,28,IF(MAX(O60:O71)=O62,31,IF(MAX(O60:O71)=O64,31,IF(MAX(O60:O71)=O66,31,IF(MAX(O60:O71)=O67,31,IF(MAX(O60:O71)=O69,31,IF(MAX(O60:O71)=O71,31,30)))))))))*1.3</f>
        <v>1.9500000000000002</v>
      </c>
      <c r="P75" s="66">
        <f>MAX(P60:P71)/(IF(MAX(P60:P71)=P60,31,IF(MAX(P60:P71)=P61,28,IF(MAX(P60:P71)=P62,31,IF(MAX(P60:P71)=P64,31,IF(MAX(P60:P71)=P66,31,IF(MAX(P60:P71)=P67,31,IF(MAX(P60:P71)=P69,31,IF(MAX(P60:P71)=P71,31,30)))))))))*1.3</f>
        <v>2.1387096774193552</v>
      </c>
      <c r="Q75" s="66">
        <f>MAX(Q60:Q71)/(IF(MAX(Q60:Q71)=Q60,31,IF(MAX(Q60:Q71)=Q61,28,IF(MAX(Q60:Q71)=Q62,31,IF(MAX(Q60:Q71)=Q64,31,IF(MAX(Q60:Q71)=Q66,31,IF(MAX(Q60:Q71)=Q67,31,IF(MAX(Q60:Q71)=Q69,31,IF(MAX(Q60:Q71)=Q71,31,30)))))))))*1.3</f>
        <v>1.7193548387096773</v>
      </c>
      <c r="R75" s="8"/>
      <c r="S75" s="82" t="s">
        <v>27</v>
      </c>
      <c r="T75" s="66">
        <f t="shared" ref="T75" si="14">MAX(T60:T71)/(IF(MAX(T60:T71)=T60,31,IF(MAX(T60:T71)=T61,28,IF(MAX(T60:T71)=T62,31,IF(MAX(T60:T71)=T64,31,IF(MAX(T60:T71)=T66,31,IF(MAX(T60:T71)=T67,31,IF(MAX(T60:T71)=T69,31,IF(MAX(T60:T71)=T71,31,30)))))))))*1.3</f>
        <v>64.287096774193557</v>
      </c>
      <c r="U75" s="66">
        <f>MAX(U60:U71)/(IF(MAX(U60:U71)=U60,31,IF(MAX(U60:U71)=U61,28,IF(MAX(U60:U71)=U62,31,IF(MAX(U60:U71)=U64,31,IF(MAX(U60:U71)=U66,31,IF(MAX(U60:U71)=U67,31,IF(MAX(U60:U71)=U69,31,IF(MAX(U60:U71)=U71,31,30)))))))))*1.3</f>
        <v>66.392857142857139</v>
      </c>
      <c r="V75" s="66">
        <f>MAX(V60:V71)/(IF(MAX(V60:V71)=V60,31,IF(MAX(V60:V71)=V61,28,IF(MAX(V60:V71)=V62,31,IF(MAX(V60:V71)=V64,31,IF(MAX(V60:V71)=V66,31,IF(MAX(V60:V71)=V67,31,IF(MAX(V60:V71)=V69,31,IF(MAX(V60:V71)=V71,31,30)))))))))*1.3</f>
        <v>52.230645161290326</v>
      </c>
      <c r="W75" s="66">
        <f>MAX(W60:W71)/(IF(MAX(W60:W71)=W60,31,IF(MAX(W60:W71)=W61,28,IF(MAX(W60:W71)=W62,31,IF(MAX(W60:W71)=W64,31,IF(MAX(W60:W71)=W66,31,IF(MAX(W60:W71)=W67,31,IF(MAX(W60:W71)=W69,31,IF(MAX(W60:W71)=W71,31,30)))))))))*1.3</f>
        <v>56.78064516129033</v>
      </c>
      <c r="X75" s="8"/>
      <c r="Y75" s="82" t="s">
        <v>27</v>
      </c>
      <c r="Z75" s="66">
        <f>MAX(Z60:Z71)/(IF(MAX(Z60:Z71)=Z60,31,IF(MAX(Z60:Z71)=Z61,28,IF(MAX(Z60:Z71)=Z62,31,IF(MAX(Z60:Z71)=Z64,31,IF(MAX(Z60:Z71)=Z66,31,IF(MAX(Z60:Z71)=Z67,31,IF(MAX(Z60:Z71)=Z69,31,IF(MAX(Z60:Z71)=Z71,31,30)))))))))*1.3</f>
        <v>1344.4935483870968</v>
      </c>
      <c r="AA75" s="66">
        <f>MAX(AA60:AA71)/(IF(MAX(AA60:AA71)=AA60,31,IF(MAX(AA60:AA71)=AA61,28,IF(MAX(AA60:AA71)=AA62,31,IF(MAX(AA60:AA71)=AA64,31,IF(MAX(AA60:AA71)=AA66,31,IF(MAX(AA60:AA71)=AA67,31,IF(MAX(AA60:AA71)=AA69,31,IF(MAX(AA60:AA71)=AA71,31,30)))))))))*1.3</f>
        <v>1616.067741935484</v>
      </c>
      <c r="AB75" s="66">
        <f>MAX(AB60:AB71)/(IF(MAX(AB60:AB71)=AB60,31,IF(MAX(AB60:AB71)=AB61,28,IF(MAX(AB60:AB71)=AB62,31,IF(MAX(AB60:AB71)=AB64,31,IF(MAX(AB60:AB71)=AB66,31,IF(MAX(AB60:AB71)=AB67,31,IF(MAX(AB60:AB71)=AB69,31,IF(MAX(AB60:AB71)=AB71,31,30)))))))))*1.3</f>
        <v>1501.5419354838709</v>
      </c>
      <c r="AC75" s="66">
        <f>MAX(AC60:AC71)/(IF(MAX(AC60:AC71)=AC60,31,IF(MAX(AC60:AC71)=AC61,28,IF(MAX(AC60:AC71)=AC62,31,IF(MAX(AC60:AC71)=AC64,31,IF(MAX(AC60:AC71)=AC66,31,IF(MAX(AC60:AC71)=AC67,31,IF(MAX(AC60:AC71)=AC69,31,IF(MAX(AC60:AC71)=AC71,31,30)))))))))*1.3</f>
        <v>1485.3428571428574</v>
      </c>
      <c r="AD75" s="8"/>
      <c r="AE75" s="82" t="s">
        <v>27</v>
      </c>
      <c r="AF75" s="66">
        <f>MAX(AF60:AF71)/(IF(MAX(AF60:AF71)=AF60,31,IF(MAX(AF60:AF71)=AF61,28,IF(MAX(AF60:AF71)=AF62,31,IF(MAX(AF60:AF71)=AF64,31,IF(MAX(AF60:AF71)=AF66,31,IF(MAX(AF60:AF71)=AF67,31,IF(MAX(AF60:AF71)=AF69,31,IF(MAX(AF60:AF71)=AF71,31,30)))))))))*1.3</f>
        <v>3.0193548387096776</v>
      </c>
      <c r="AG75" s="66">
        <f>MAX(AG60:AG71)/(IF(MAX(AG60:AG71)=AG60,31,IF(MAX(AG60:AG71)=AG61,28,IF(MAX(AG60:AG71)=AG62,31,IF(MAX(AG60:AG71)=AG64,31,IF(MAX(AG60:AG71)=AG66,31,IF(MAX(AG60:AG71)=AG67,31,IF(MAX(AG60:AG71)=AG69,31,IF(MAX(AG60:AG71)=AG71,31,30)))))))))*1.3</f>
        <v>4.1935483870967745E-2</v>
      </c>
      <c r="AH75" s="66">
        <f>MAX(AH60:AH71)/(IF(MAX(AH60:AH71)=AH60,31,IF(MAX(AH60:AH71)=AH61,28,IF(MAX(AH60:AH71)=AH62,31,IF(MAX(AH60:AH71)=AH64,31,IF(MAX(AH60:AH71)=AH66,31,IF(MAX(AH60:AH71)=AH67,31,IF(MAX(AH60:AH71)=AH69,31,IF(MAX(AH60:AH71)=AH71,31,30)))))))))*1.3</f>
        <v>4.3333333333333335E-2</v>
      </c>
      <c r="AI75" s="66">
        <f>MAX(AI60:AI71)/(IF(MAX(AI60:AI71)=AI60,31,IF(MAX(AI60:AI71)=AI61,28,IF(MAX(AI60:AI71)=AI62,31,IF(MAX(AI60:AI71)=AI64,31,IF(MAX(AI60:AI71)=AI66,31,IF(MAX(AI60:AI71)=AI67,31,IF(MAX(AI60:AI71)=AI69,31,IF(MAX(AI60:AI71)=AI71,31,30)))))))))*1.3</f>
        <v>4.3333333333333335E-2</v>
      </c>
      <c r="AJ75" s="8"/>
      <c r="AK75" s="82" t="s">
        <v>27</v>
      </c>
      <c r="AL75" s="66">
        <f>MAX(AL60:AL71)/(IF(MAX(AL60:AL71)=AL60,31,IF(MAX(AL60:AL71)=AL61,28,IF(MAX(AL60:AL71)=AL62,31,IF(MAX(AL60:AL71)=AL64,31,IF(MAX(AL60:AL71)=AL66,31,IF(MAX(AL60:AL71)=AL67,31,IF(MAX(AL60:AL71)=AL69,31,IF(MAX(AL60:AL71)=AL71,31,30)))))))))*1.3</f>
        <v>57.996774193548383</v>
      </c>
      <c r="AM75" s="66">
        <f>MAX(AM60:AM71)/(IF(MAX(AM60:AM71)=AM60,31,IF(MAX(AM60:AM71)=AM61,28,IF(MAX(AM60:AM71)=AM62,31,IF(MAX(AM60:AM71)=AM64,31,IF(MAX(AM60:AM71)=AM66,31,IF(MAX(AM60:AM71)=AM67,31,IF(MAX(AM60:AM71)=AM69,31,IF(MAX(AM60:AM71)=AM71,31,30)))))))))*1.3</f>
        <v>59.380645161290325</v>
      </c>
      <c r="AN75" s="66">
        <f>MAX(AN60:AN71)/(IF(MAX(AN60:AN71)=AN60,31,IF(MAX(AN60:AN71)=AN61,28,IF(MAX(AN60:AN71)=AN62,31,IF(MAX(AN60:AN71)=AN64,31,IF(MAX(AN60:AN71)=AN66,31,IF(MAX(AN60:AN71)=AN67,31,IF(MAX(AN60:AN71)=AN69,31,IF(MAX(AN60:AN71)=AN71,31,30)))))))))*1.3</f>
        <v>69.864516129032268</v>
      </c>
      <c r="AO75" s="66">
        <f>MAX(AO60:AO71)/(IF(MAX(AO60:AO71)=AO60,31,IF(MAX(AO60:AO71)=AO61,28,IF(MAX(AO60:AO71)=AO62,31,IF(MAX(AO60:AO71)=AO64,31,IF(MAX(AO60:AO71)=AO66,31,IF(MAX(AO60:AO71)=AO67,31,IF(MAX(AO60:AO71)=AO69,31,IF(MAX(AO60:AO71)=AO71,31,30)))))))))*1.3</f>
        <v>84.541935483870972</v>
      </c>
      <c r="AP75" s="8"/>
      <c r="AR75" s="76"/>
      <c r="AS75" s="76"/>
      <c r="AT75" s="76"/>
      <c r="AU75" s="76"/>
      <c r="AV75" s="76"/>
      <c r="AW75" s="76"/>
      <c r="AX75" s="76"/>
      <c r="AY75" s="76"/>
      <c r="AZ75" s="76"/>
      <c r="BA75" s="76"/>
    </row>
    <row r="76" spans="1:53" s="72" customFormat="1" ht="15">
      <c r="A76" s="65" t="s">
        <v>192</v>
      </c>
      <c r="B76" s="156" t="s">
        <v>193</v>
      </c>
      <c r="C76" s="156"/>
      <c r="D76" s="156"/>
      <c r="E76" s="155"/>
      <c r="F76" s="8"/>
      <c r="G76" s="3" t="s">
        <v>192</v>
      </c>
      <c r="H76" s="105">
        <v>34726400</v>
      </c>
      <c r="I76" s="106"/>
      <c r="J76" s="106"/>
      <c r="K76" s="107"/>
      <c r="L76" s="8"/>
      <c r="M76" s="65" t="s">
        <v>192</v>
      </c>
      <c r="N76" s="156" t="s">
        <v>193</v>
      </c>
      <c r="O76" s="156"/>
      <c r="P76" s="156"/>
      <c r="Q76" s="155"/>
      <c r="R76" s="8"/>
      <c r="S76" s="3" t="s">
        <v>192</v>
      </c>
      <c r="T76" s="105" t="s">
        <v>193</v>
      </c>
      <c r="U76" s="106"/>
      <c r="V76" s="106"/>
      <c r="W76" s="107"/>
      <c r="X76" s="8"/>
      <c r="Y76" s="3" t="s">
        <v>192</v>
      </c>
      <c r="Z76" s="166" t="s">
        <v>194</v>
      </c>
      <c r="AA76" s="167"/>
      <c r="AB76" s="167"/>
      <c r="AC76" s="107"/>
      <c r="AD76" s="8"/>
      <c r="AE76" s="3" t="s">
        <v>192</v>
      </c>
      <c r="AF76" s="166" t="s">
        <v>194</v>
      </c>
      <c r="AG76" s="167"/>
      <c r="AH76" s="167"/>
      <c r="AI76" s="107"/>
      <c r="AJ76" s="8"/>
      <c r="AK76" s="3" t="s">
        <v>192</v>
      </c>
      <c r="AL76" s="166" t="s">
        <v>194</v>
      </c>
      <c r="AM76" s="167"/>
      <c r="AN76" s="167"/>
      <c r="AO76" s="107"/>
      <c r="AP76" s="8"/>
    </row>
    <row r="77" spans="1:53" s="72" customFormat="1" ht="15">
      <c r="A77" s="65" t="s">
        <v>196</v>
      </c>
      <c r="B77" s="168">
        <v>69931.5</v>
      </c>
      <c r="C77" s="169"/>
      <c r="D77" s="169"/>
      <c r="E77" s="154"/>
      <c r="F77" s="8"/>
      <c r="G77" s="3" t="s">
        <v>196</v>
      </c>
      <c r="H77" s="168">
        <v>3922.5</v>
      </c>
      <c r="I77" s="169"/>
      <c r="J77" s="169"/>
      <c r="K77" s="154"/>
      <c r="L77" s="8"/>
      <c r="M77" s="65" t="s">
        <v>196</v>
      </c>
      <c r="N77" s="168">
        <v>112.5</v>
      </c>
      <c r="O77" s="169"/>
      <c r="P77" s="169"/>
      <c r="Q77" s="154"/>
      <c r="R77" s="8"/>
      <c r="S77" s="3" t="s">
        <v>196</v>
      </c>
      <c r="T77" s="168">
        <v>5635</v>
      </c>
      <c r="U77" s="169"/>
      <c r="V77" s="169"/>
      <c r="W77" s="154"/>
      <c r="X77" s="8"/>
      <c r="Y77" s="3" t="s">
        <v>196</v>
      </c>
      <c r="Z77" s="177">
        <v>134855</v>
      </c>
      <c r="AA77" s="178"/>
      <c r="AB77" s="178"/>
      <c r="AC77" s="179"/>
      <c r="AD77" s="8"/>
      <c r="AE77" s="3" t="s">
        <v>196</v>
      </c>
      <c r="AF77" s="177">
        <v>773</v>
      </c>
      <c r="AG77" s="178"/>
      <c r="AH77" s="178"/>
      <c r="AI77" s="179"/>
      <c r="AJ77" s="8"/>
      <c r="AK77" s="3" t="s">
        <v>196</v>
      </c>
      <c r="AL77" s="177">
        <v>3490</v>
      </c>
      <c r="AM77" s="178"/>
      <c r="AN77" s="178"/>
      <c r="AO77" s="179"/>
      <c r="AP77" s="8"/>
    </row>
    <row r="78" spans="1:53" s="72" customFormat="1" ht="15">
      <c r="A78" s="65" t="s">
        <v>78</v>
      </c>
      <c r="B78" s="157" t="s">
        <v>238</v>
      </c>
      <c r="C78" s="158"/>
      <c r="D78" s="158"/>
      <c r="E78" s="159"/>
      <c r="F78" s="70"/>
      <c r="G78" s="3" t="s">
        <v>78</v>
      </c>
      <c r="H78" s="157" t="s">
        <v>239</v>
      </c>
      <c r="I78" s="158"/>
      <c r="J78" s="158"/>
      <c r="K78" s="159"/>
      <c r="L78" s="70"/>
      <c r="M78" s="65" t="s">
        <v>78</v>
      </c>
      <c r="N78" s="157" t="s">
        <v>240</v>
      </c>
      <c r="O78" s="158"/>
      <c r="P78" s="158"/>
      <c r="Q78" s="159"/>
      <c r="R78" s="70"/>
      <c r="S78" s="3" t="s">
        <v>78</v>
      </c>
      <c r="T78" s="157" t="s">
        <v>241</v>
      </c>
      <c r="U78" s="158"/>
      <c r="V78" s="158"/>
      <c r="W78" s="159"/>
      <c r="X78" s="70"/>
      <c r="Y78" s="3" t="s">
        <v>78</v>
      </c>
      <c r="Z78" s="160" t="s">
        <v>202</v>
      </c>
      <c r="AA78" s="161"/>
      <c r="AB78" s="161"/>
      <c r="AC78" s="162"/>
      <c r="AD78" s="70"/>
      <c r="AE78" s="3" t="s">
        <v>78</v>
      </c>
      <c r="AF78" s="160" t="s">
        <v>203</v>
      </c>
      <c r="AG78" s="161"/>
      <c r="AH78" s="161"/>
      <c r="AI78" s="162"/>
      <c r="AJ78" s="70"/>
      <c r="AK78" s="3" t="s">
        <v>78</v>
      </c>
      <c r="AL78" s="160" t="s">
        <v>204</v>
      </c>
      <c r="AM78" s="161"/>
      <c r="AN78" s="161"/>
      <c r="AO78" s="162"/>
      <c r="AP78" s="70"/>
    </row>
    <row r="79" spans="1:53" s="72" customFormat="1" ht="15">
      <c r="A79" s="65" t="s">
        <v>210</v>
      </c>
      <c r="B79" s="156" t="s">
        <v>222</v>
      </c>
      <c r="C79" s="156"/>
      <c r="D79" s="156"/>
      <c r="E79" s="155"/>
      <c r="F79" s="8"/>
      <c r="G79" s="3" t="s">
        <v>210</v>
      </c>
      <c r="H79" s="160" t="s">
        <v>223</v>
      </c>
      <c r="I79" s="161"/>
      <c r="J79" s="161"/>
      <c r="K79" s="162"/>
      <c r="L79" s="8"/>
      <c r="M79" s="65" t="s">
        <v>210</v>
      </c>
      <c r="N79" s="156" t="s">
        <v>224</v>
      </c>
      <c r="O79" s="156"/>
      <c r="P79" s="156"/>
      <c r="Q79" s="155"/>
      <c r="R79" s="8"/>
      <c r="S79" s="3" t="s">
        <v>210</v>
      </c>
      <c r="T79" s="160" t="s">
        <v>225</v>
      </c>
      <c r="U79" s="161"/>
      <c r="V79" s="161"/>
      <c r="W79" s="162"/>
      <c r="X79" s="8"/>
      <c r="Y79" s="3" t="s">
        <v>210</v>
      </c>
      <c r="Z79" s="160" t="s">
        <v>226</v>
      </c>
      <c r="AA79" s="161"/>
      <c r="AB79" s="161"/>
      <c r="AC79" s="162"/>
      <c r="AD79" s="8"/>
      <c r="AE79" s="3" t="s">
        <v>210</v>
      </c>
      <c r="AF79" s="160" t="s">
        <v>227</v>
      </c>
      <c r="AG79" s="161"/>
      <c r="AH79" s="161"/>
      <c r="AI79" s="162"/>
      <c r="AJ79" s="8"/>
      <c r="AK79" s="3" t="s">
        <v>210</v>
      </c>
      <c r="AL79" s="160" t="s">
        <v>228</v>
      </c>
      <c r="AM79" s="161"/>
      <c r="AN79" s="161"/>
      <c r="AO79" s="162"/>
      <c r="AP79" s="8"/>
    </row>
    <row r="80" spans="1:53" s="72" customFormat="1" ht="15">
      <c r="A80" s="65" t="s">
        <v>129</v>
      </c>
      <c r="B80" s="156">
        <v>29611668</v>
      </c>
      <c r="C80" s="156"/>
      <c r="D80" s="156"/>
      <c r="E80" s="155"/>
      <c r="F80" s="8"/>
      <c r="G80" s="3" t="s">
        <v>129</v>
      </c>
      <c r="H80" s="170"/>
      <c r="I80" s="171"/>
      <c r="J80" s="171"/>
      <c r="K80" s="162"/>
      <c r="L80" s="8"/>
      <c r="M80" s="65" t="s">
        <v>129</v>
      </c>
      <c r="N80" s="156"/>
      <c r="O80" s="156"/>
      <c r="P80" s="156"/>
      <c r="Q80" s="155"/>
      <c r="R80" s="8"/>
      <c r="S80" s="3" t="s">
        <v>129</v>
      </c>
      <c r="T80" s="170"/>
      <c r="U80" s="171"/>
      <c r="V80" s="171"/>
      <c r="W80" s="162"/>
      <c r="X80" s="8"/>
      <c r="Y80" s="3" t="s">
        <v>129</v>
      </c>
      <c r="Z80" s="160" t="s">
        <v>230</v>
      </c>
      <c r="AA80" s="161"/>
      <c r="AB80" s="161"/>
      <c r="AC80" s="162"/>
      <c r="AD80" s="8"/>
      <c r="AE80" s="3" t="s">
        <v>129</v>
      </c>
      <c r="AF80" s="160"/>
      <c r="AG80" s="161"/>
      <c r="AH80" s="161"/>
      <c r="AI80" s="162"/>
      <c r="AJ80" s="8"/>
      <c r="AK80" s="3" t="s">
        <v>129</v>
      </c>
      <c r="AL80" s="160"/>
      <c r="AM80" s="161"/>
      <c r="AN80" s="161"/>
      <c r="AO80" s="162"/>
      <c r="AP80" s="8"/>
    </row>
    <row r="81" spans="1:43" s="72" customFormat="1" ht="15">
      <c r="A81" s="65" t="s">
        <v>28</v>
      </c>
      <c r="B81" s="108" t="s">
        <v>147</v>
      </c>
      <c r="C81" s="109"/>
      <c r="D81" s="109"/>
      <c r="E81" s="110"/>
      <c r="F81" s="8"/>
      <c r="G81" s="3" t="s">
        <v>28</v>
      </c>
      <c r="H81" s="108" t="s">
        <v>147</v>
      </c>
      <c r="I81" s="109"/>
      <c r="J81" s="109"/>
      <c r="K81" s="110"/>
      <c r="L81" s="8"/>
      <c r="M81" s="65" t="s">
        <v>28</v>
      </c>
      <c r="N81" s="108" t="s">
        <v>147</v>
      </c>
      <c r="O81" s="109"/>
      <c r="P81" s="109"/>
      <c r="Q81" s="110"/>
      <c r="R81" s="8"/>
      <c r="S81" s="3" t="s">
        <v>28</v>
      </c>
      <c r="T81" s="108" t="s">
        <v>147</v>
      </c>
      <c r="U81" s="109"/>
      <c r="V81" s="109"/>
      <c r="W81" s="110"/>
      <c r="X81" s="8"/>
      <c r="Y81" s="3" t="s">
        <v>28</v>
      </c>
      <c r="Z81" s="108" t="s">
        <v>148</v>
      </c>
      <c r="AA81" s="109"/>
      <c r="AB81" s="109"/>
      <c r="AC81" s="110"/>
      <c r="AD81" s="8"/>
      <c r="AE81" s="3" t="s">
        <v>28</v>
      </c>
      <c r="AF81" s="108" t="s">
        <v>148</v>
      </c>
      <c r="AG81" s="109"/>
      <c r="AH81" s="109"/>
      <c r="AI81" s="110"/>
      <c r="AJ81" s="8"/>
      <c r="AK81" s="3" t="s">
        <v>28</v>
      </c>
      <c r="AL81" s="108" t="s">
        <v>148</v>
      </c>
      <c r="AM81" s="109"/>
      <c r="AN81" s="109"/>
      <c r="AO81" s="110"/>
      <c r="AP81" s="8"/>
    </row>
    <row r="82" spans="1:43" s="72" customFormat="1" ht="15">
      <c r="A82" s="65" t="s">
        <v>29</v>
      </c>
      <c r="B82" s="108" t="s">
        <v>153</v>
      </c>
      <c r="C82" s="109"/>
      <c r="D82" s="109"/>
      <c r="E82" s="110"/>
      <c r="F82" s="8"/>
      <c r="G82" s="3" t="s">
        <v>29</v>
      </c>
      <c r="H82" s="108" t="s">
        <v>153</v>
      </c>
      <c r="I82" s="109"/>
      <c r="J82" s="109"/>
      <c r="K82" s="110"/>
      <c r="L82" s="8"/>
      <c r="M82" s="65" t="s">
        <v>29</v>
      </c>
      <c r="N82" s="108" t="s">
        <v>153</v>
      </c>
      <c r="O82" s="109"/>
      <c r="P82" s="109"/>
      <c r="Q82" s="110"/>
      <c r="R82" s="8"/>
      <c r="S82" s="3" t="s">
        <v>29</v>
      </c>
      <c r="T82" s="108" t="s">
        <v>153</v>
      </c>
      <c r="U82" s="109"/>
      <c r="V82" s="109"/>
      <c r="W82" s="110"/>
      <c r="X82" s="8"/>
      <c r="Y82" s="3" t="s">
        <v>29</v>
      </c>
      <c r="Z82" s="108" t="s">
        <v>154</v>
      </c>
      <c r="AA82" s="109"/>
      <c r="AB82" s="109"/>
      <c r="AC82" s="110"/>
      <c r="AD82" s="8"/>
      <c r="AE82" s="3" t="s">
        <v>29</v>
      </c>
      <c r="AF82" s="108" t="s">
        <v>154</v>
      </c>
      <c r="AG82" s="109"/>
      <c r="AH82" s="109"/>
      <c r="AI82" s="110"/>
      <c r="AJ82" s="8"/>
      <c r="AK82" s="3" t="s">
        <v>29</v>
      </c>
      <c r="AL82" s="108" t="s">
        <v>154</v>
      </c>
      <c r="AM82" s="109"/>
      <c r="AN82" s="109"/>
      <c r="AO82" s="110"/>
      <c r="AP82" s="8"/>
    </row>
    <row r="83" spans="1:43" s="72" customFormat="1" ht="15">
      <c r="A83" s="65" t="s">
        <v>30</v>
      </c>
      <c r="B83" s="108" t="s">
        <v>156</v>
      </c>
      <c r="C83" s="109"/>
      <c r="D83" s="109"/>
      <c r="E83" s="110"/>
      <c r="F83" s="8"/>
      <c r="G83" s="3" t="s">
        <v>30</v>
      </c>
      <c r="H83" s="108" t="s">
        <v>156</v>
      </c>
      <c r="I83" s="109"/>
      <c r="J83" s="109"/>
      <c r="K83" s="110"/>
      <c r="L83" s="8"/>
      <c r="M83" s="65" t="s">
        <v>30</v>
      </c>
      <c r="N83" s="108" t="s">
        <v>156</v>
      </c>
      <c r="O83" s="109"/>
      <c r="P83" s="109"/>
      <c r="Q83" s="110"/>
      <c r="R83" s="8"/>
      <c r="S83" s="3" t="s">
        <v>30</v>
      </c>
      <c r="T83" s="108" t="s">
        <v>156</v>
      </c>
      <c r="U83" s="109"/>
      <c r="V83" s="109"/>
      <c r="W83" s="110"/>
      <c r="X83" s="8"/>
      <c r="Y83" s="3" t="s">
        <v>30</v>
      </c>
      <c r="Z83" s="108" t="s">
        <v>157</v>
      </c>
      <c r="AA83" s="109"/>
      <c r="AB83" s="109"/>
      <c r="AC83" s="110"/>
      <c r="AD83" s="8"/>
      <c r="AE83" s="3" t="s">
        <v>30</v>
      </c>
      <c r="AF83" s="108" t="s">
        <v>157</v>
      </c>
      <c r="AG83" s="109"/>
      <c r="AH83" s="109"/>
      <c r="AI83" s="110"/>
      <c r="AJ83" s="8"/>
      <c r="AK83" s="3" t="s">
        <v>30</v>
      </c>
      <c r="AL83" s="108" t="s">
        <v>157</v>
      </c>
      <c r="AM83" s="109"/>
      <c r="AN83" s="109"/>
      <c r="AO83" s="110"/>
      <c r="AP83" s="8"/>
    </row>
    <row r="84" spans="1:43" s="72" customFormat="1" ht="15">
      <c r="A84" s="65" t="s">
        <v>31</v>
      </c>
      <c r="B84" s="108" t="s">
        <v>242</v>
      </c>
      <c r="C84" s="109"/>
      <c r="D84" s="109"/>
      <c r="E84" s="110"/>
      <c r="F84" s="8"/>
      <c r="G84" s="3" t="s">
        <v>31</v>
      </c>
      <c r="H84" s="108" t="s">
        <v>242</v>
      </c>
      <c r="I84" s="109"/>
      <c r="J84" s="109"/>
      <c r="K84" s="110"/>
      <c r="L84" s="8"/>
      <c r="M84" s="65" t="s">
        <v>31</v>
      </c>
      <c r="N84" s="108" t="s">
        <v>242</v>
      </c>
      <c r="O84" s="109"/>
      <c r="P84" s="109"/>
      <c r="Q84" s="110"/>
      <c r="R84" s="8"/>
      <c r="S84" s="3" t="s">
        <v>31</v>
      </c>
      <c r="T84" s="108" t="s">
        <v>242</v>
      </c>
      <c r="U84" s="109"/>
      <c r="V84" s="109"/>
      <c r="W84" s="110"/>
      <c r="X84" s="8"/>
      <c r="Y84" s="3" t="s">
        <v>31</v>
      </c>
      <c r="Z84" s="108" t="s">
        <v>243</v>
      </c>
      <c r="AA84" s="109"/>
      <c r="AB84" s="109"/>
      <c r="AC84" s="110"/>
      <c r="AD84" s="8"/>
      <c r="AE84" s="3" t="s">
        <v>31</v>
      </c>
      <c r="AF84" s="108" t="s">
        <v>244</v>
      </c>
      <c r="AG84" s="109"/>
      <c r="AH84" s="109"/>
      <c r="AI84" s="110"/>
      <c r="AJ84" s="8"/>
      <c r="AK84" s="3" t="s">
        <v>31</v>
      </c>
      <c r="AL84" s="108" t="s">
        <v>244</v>
      </c>
      <c r="AM84" s="109"/>
      <c r="AN84" s="109"/>
      <c r="AO84" s="110"/>
      <c r="AP84" s="8"/>
    </row>
    <row r="85" spans="1:43" s="72" customFormat="1" ht="15">
      <c r="A85" s="3" t="s">
        <v>32</v>
      </c>
      <c r="B85" s="102">
        <f>B56</f>
        <v>43831</v>
      </c>
      <c r="C85" s="103"/>
      <c r="D85" s="103"/>
      <c r="E85" s="104"/>
      <c r="F85" s="83"/>
      <c r="G85" s="65" t="s">
        <v>32</v>
      </c>
      <c r="H85" s="102">
        <f>B85</f>
        <v>43831</v>
      </c>
      <c r="I85" s="103"/>
      <c r="J85" s="103"/>
      <c r="K85" s="104"/>
      <c r="L85" s="8"/>
      <c r="M85" s="3" t="s">
        <v>32</v>
      </c>
      <c r="N85" s="102">
        <f>H85</f>
        <v>43831</v>
      </c>
      <c r="O85" s="103"/>
      <c r="P85" s="103"/>
      <c r="Q85" s="104"/>
      <c r="R85" s="8"/>
      <c r="S85" s="3" t="s">
        <v>32</v>
      </c>
      <c r="T85" s="102">
        <f>N85</f>
        <v>43831</v>
      </c>
      <c r="U85" s="103"/>
      <c r="V85" s="103"/>
      <c r="W85" s="104"/>
      <c r="X85" s="8"/>
      <c r="Y85" s="3" t="s">
        <v>32</v>
      </c>
      <c r="Z85" s="102">
        <f>B85</f>
        <v>43831</v>
      </c>
      <c r="AA85" s="103"/>
      <c r="AB85" s="103"/>
      <c r="AC85" s="104"/>
      <c r="AD85" s="8"/>
      <c r="AE85" s="3" t="s">
        <v>32</v>
      </c>
      <c r="AF85" s="102">
        <f>Z85</f>
        <v>43831</v>
      </c>
      <c r="AG85" s="103"/>
      <c r="AH85" s="103"/>
      <c r="AI85" s="104"/>
      <c r="AJ85" s="8"/>
      <c r="AK85" s="3" t="s">
        <v>32</v>
      </c>
      <c r="AL85" s="102">
        <f>AF85</f>
        <v>43831</v>
      </c>
      <c r="AM85" s="103"/>
      <c r="AN85" s="103"/>
      <c r="AO85" s="104"/>
      <c r="AP85" s="8"/>
    </row>
    <row r="86" spans="1:43" s="72" customFormat="1" ht="15">
      <c r="A86" s="3" t="s">
        <v>33</v>
      </c>
      <c r="B86" s="102">
        <f>B57</f>
        <v>44196</v>
      </c>
      <c r="C86" s="103"/>
      <c r="D86" s="103"/>
      <c r="E86" s="104"/>
      <c r="F86" s="81"/>
      <c r="G86" s="71" t="s">
        <v>33</v>
      </c>
      <c r="H86" s="102">
        <f>B86</f>
        <v>44196</v>
      </c>
      <c r="I86" s="103"/>
      <c r="J86" s="103"/>
      <c r="K86" s="104"/>
      <c r="L86" s="8"/>
      <c r="M86" s="3" t="s">
        <v>33</v>
      </c>
      <c r="N86" s="102">
        <f>H86</f>
        <v>44196</v>
      </c>
      <c r="O86" s="103"/>
      <c r="P86" s="103"/>
      <c r="Q86" s="104"/>
      <c r="R86" s="8"/>
      <c r="S86" s="3" t="s">
        <v>33</v>
      </c>
      <c r="T86" s="102">
        <f>N86</f>
        <v>44196</v>
      </c>
      <c r="U86" s="103"/>
      <c r="V86" s="103"/>
      <c r="W86" s="104"/>
      <c r="X86" s="8"/>
      <c r="Y86" s="3" t="s">
        <v>33</v>
      </c>
      <c r="Z86" s="102">
        <f>B86</f>
        <v>44196</v>
      </c>
      <c r="AA86" s="103"/>
      <c r="AB86" s="103"/>
      <c r="AC86" s="104"/>
      <c r="AD86" s="8"/>
      <c r="AE86" s="3" t="s">
        <v>33</v>
      </c>
      <c r="AF86" s="102">
        <f>Z86</f>
        <v>44196</v>
      </c>
      <c r="AG86" s="103"/>
      <c r="AH86" s="103"/>
      <c r="AI86" s="104"/>
      <c r="AJ86" s="8"/>
      <c r="AK86" s="3" t="s">
        <v>33</v>
      </c>
      <c r="AL86" s="102">
        <f>AF86</f>
        <v>44196</v>
      </c>
      <c r="AM86" s="103"/>
      <c r="AN86" s="103"/>
      <c r="AO86" s="104"/>
      <c r="AP86" s="8"/>
    </row>
    <row r="87" spans="1:43" s="72" customFormat="1"/>
    <row r="88" spans="1:43" s="72" customFormat="1" ht="15">
      <c r="A88" s="79" t="s">
        <v>166</v>
      </c>
      <c r="B88" s="79" t="str">
        <f>B59</f>
        <v>PRELIEVI 2015</v>
      </c>
      <c r="C88" s="79" t="str">
        <f>C59</f>
        <v>PRELIEVI 2016</v>
      </c>
      <c r="D88" s="79" t="str">
        <f>D59</f>
        <v>PRELIEVI 2017</v>
      </c>
      <c r="E88" s="79" t="str">
        <f>E59</f>
        <v>PRELIEVI 2018</v>
      </c>
      <c r="G88" s="79" t="s">
        <v>166</v>
      </c>
      <c r="H88" s="79" t="str">
        <f>H59</f>
        <v>PRELIEVI 2015</v>
      </c>
      <c r="I88" s="79" t="str">
        <f>I59</f>
        <v>PRELIEVI 2016</v>
      </c>
      <c r="J88" s="79" t="str">
        <f>J59</f>
        <v>PRELIEVI 2017</v>
      </c>
      <c r="K88" s="79" t="str">
        <f>K59</f>
        <v>PRELIEVI 2018</v>
      </c>
      <c r="L88" s="80"/>
      <c r="M88" s="79" t="s">
        <v>166</v>
      </c>
      <c r="N88" s="79" t="str">
        <f>T59</f>
        <v>PRELIEVI 2015</v>
      </c>
      <c r="O88" s="79" t="str">
        <f>U59</f>
        <v>PRELIEVI 2016</v>
      </c>
      <c r="P88" s="79" t="str">
        <f>W59</f>
        <v>PRELIEVI 2018</v>
      </c>
      <c r="Q88" s="79" t="str">
        <f>W59</f>
        <v>PRELIEVI 2018</v>
      </c>
      <c r="S88" s="79" t="s">
        <v>166</v>
      </c>
      <c r="T88" s="79" t="str">
        <f>Z59</f>
        <v>PRELIEVI 2015</v>
      </c>
      <c r="U88" s="79" t="str">
        <f>AA59</f>
        <v>PRELIEVI 2016</v>
      </c>
      <c r="V88" s="79" t="str">
        <f>V59</f>
        <v>PRELIEVI 2017</v>
      </c>
      <c r="W88" s="79" t="str">
        <f>AC59</f>
        <v>PRELIEVI 2018</v>
      </c>
      <c r="X88" s="80"/>
      <c r="Y88" s="79" t="s">
        <v>166</v>
      </c>
      <c r="Z88" s="79" t="str">
        <f>AF59</f>
        <v>PRELIEVI 2015</v>
      </c>
      <c r="AA88" s="79" t="str">
        <f>AG59</f>
        <v>PRELIEVI 2016</v>
      </c>
      <c r="AB88" s="79" t="str">
        <f>AB59</f>
        <v>PRELIEVI 2017</v>
      </c>
      <c r="AC88" s="79" t="str">
        <f>AI59</f>
        <v>PRELIEVI 2018</v>
      </c>
      <c r="AD88" s="80"/>
      <c r="AE88" s="79" t="s">
        <v>166</v>
      </c>
      <c r="AF88" s="79" t="str">
        <f>AL59</f>
        <v>PRELIEVI 2015</v>
      </c>
      <c r="AG88" s="79" t="str">
        <f>AM59</f>
        <v>PRELIEVI 2016</v>
      </c>
      <c r="AH88" s="79" t="str">
        <f>AH59</f>
        <v>PRELIEVI 2017</v>
      </c>
      <c r="AI88" s="79" t="str">
        <f>AO59</f>
        <v>PRELIEVI 2018</v>
      </c>
    </row>
    <row r="89" spans="1:43" s="76" customFormat="1" ht="15">
      <c r="A89" s="61" t="s">
        <v>13</v>
      </c>
      <c r="B89" s="66">
        <v>0</v>
      </c>
      <c r="C89" s="66">
        <v>88</v>
      </c>
      <c r="D89" s="66">
        <v>89</v>
      </c>
      <c r="E89" s="66">
        <v>0</v>
      </c>
      <c r="G89" s="61" t="s">
        <v>13</v>
      </c>
      <c r="H89" s="66">
        <v>19861</v>
      </c>
      <c r="I89" s="66">
        <v>19841</v>
      </c>
      <c r="J89" s="66">
        <v>20574</v>
      </c>
      <c r="K89" s="66">
        <v>17153</v>
      </c>
      <c r="L89" s="77"/>
      <c r="M89" s="61" t="s">
        <v>13</v>
      </c>
      <c r="N89" s="66">
        <v>6027</v>
      </c>
      <c r="O89" s="66">
        <v>7214</v>
      </c>
      <c r="P89" s="66">
        <v>7459</v>
      </c>
      <c r="Q89" s="66">
        <v>8075</v>
      </c>
      <c r="S89" s="61" t="s">
        <v>13</v>
      </c>
      <c r="T89" s="66">
        <v>5229</v>
      </c>
      <c r="U89" s="66">
        <v>7796</v>
      </c>
      <c r="V89" s="66">
        <v>7569</v>
      </c>
      <c r="W89" s="66">
        <v>7715</v>
      </c>
      <c r="X89" s="77"/>
      <c r="Y89" s="61" t="s">
        <v>13</v>
      </c>
      <c r="Z89" s="66">
        <v>821</v>
      </c>
      <c r="AA89" s="66">
        <v>866</v>
      </c>
      <c r="AB89" s="66">
        <v>945</v>
      </c>
      <c r="AC89" s="66">
        <v>774</v>
      </c>
      <c r="AD89" s="77"/>
      <c r="AE89" s="61" t="s">
        <v>13</v>
      </c>
      <c r="AF89" s="66">
        <v>15428</v>
      </c>
      <c r="AG89" s="66">
        <v>16422</v>
      </c>
      <c r="AH89" s="66">
        <v>18446</v>
      </c>
      <c r="AI89" s="66">
        <v>16597</v>
      </c>
      <c r="AJ89" s="72"/>
      <c r="AK89" s="72"/>
      <c r="AL89" s="72"/>
      <c r="AM89" s="72"/>
      <c r="AN89" s="72"/>
      <c r="AO89" s="72"/>
      <c r="AP89" s="72"/>
      <c r="AQ89" s="72"/>
    </row>
    <row r="90" spans="1:43" s="76" customFormat="1" ht="15">
      <c r="A90" s="61" t="s">
        <v>14</v>
      </c>
      <c r="B90" s="66">
        <v>75</v>
      </c>
      <c r="C90" s="66">
        <v>98</v>
      </c>
      <c r="D90" s="66">
        <v>145</v>
      </c>
      <c r="E90" s="66">
        <v>126</v>
      </c>
      <c r="G90" s="61" t="s">
        <v>14</v>
      </c>
      <c r="H90" s="66">
        <v>16181</v>
      </c>
      <c r="I90" s="66">
        <v>13750</v>
      </c>
      <c r="J90" s="66">
        <v>15359</v>
      </c>
      <c r="K90" s="66">
        <v>15958</v>
      </c>
      <c r="L90" s="77"/>
      <c r="M90" s="61" t="s">
        <v>14</v>
      </c>
      <c r="N90" s="66">
        <v>5658</v>
      </c>
      <c r="O90" s="66">
        <v>6421</v>
      </c>
      <c r="P90" s="66">
        <v>5604</v>
      </c>
      <c r="Q90" s="66">
        <v>7513</v>
      </c>
      <c r="S90" s="61" t="s">
        <v>14</v>
      </c>
      <c r="T90" s="66">
        <v>4882</v>
      </c>
      <c r="U90" s="66">
        <v>5853</v>
      </c>
      <c r="V90" s="66">
        <v>5990</v>
      </c>
      <c r="W90" s="66">
        <v>6969</v>
      </c>
      <c r="X90" s="77"/>
      <c r="Y90" s="61" t="s">
        <v>14</v>
      </c>
      <c r="Z90" s="66">
        <v>748</v>
      </c>
      <c r="AA90" s="66">
        <v>609</v>
      </c>
      <c r="AB90" s="66">
        <v>637</v>
      </c>
      <c r="AC90" s="66">
        <v>701</v>
      </c>
      <c r="AD90" s="77"/>
      <c r="AE90" s="61" t="s">
        <v>14</v>
      </c>
      <c r="AF90" s="66">
        <v>15093</v>
      </c>
      <c r="AG90" s="66">
        <v>12538</v>
      </c>
      <c r="AH90" s="66">
        <v>12414</v>
      </c>
      <c r="AI90" s="66">
        <v>15051</v>
      </c>
      <c r="AJ90" s="72"/>
      <c r="AK90" s="72"/>
      <c r="AL90" s="72"/>
      <c r="AM90" s="72"/>
      <c r="AN90" s="72"/>
      <c r="AO90" s="72"/>
      <c r="AP90" s="72"/>
      <c r="AQ90" s="72"/>
    </row>
    <row r="91" spans="1:43" s="76" customFormat="1" ht="15">
      <c r="A91" s="61" t="s">
        <v>15</v>
      </c>
      <c r="B91" s="66">
        <v>78</v>
      </c>
      <c r="C91" s="66">
        <v>69</v>
      </c>
      <c r="D91" s="66">
        <v>135</v>
      </c>
      <c r="E91" s="66">
        <v>65</v>
      </c>
      <c r="G91" s="61" t="s">
        <v>15</v>
      </c>
      <c r="H91" s="66">
        <v>9876</v>
      </c>
      <c r="I91" s="66">
        <v>11587</v>
      </c>
      <c r="J91" s="66">
        <v>8723</v>
      </c>
      <c r="K91" s="66">
        <v>18097</v>
      </c>
      <c r="L91" s="77"/>
      <c r="M91" s="61" t="s">
        <v>15</v>
      </c>
      <c r="N91" s="66">
        <v>4014</v>
      </c>
      <c r="O91" s="66">
        <v>5205</v>
      </c>
      <c r="P91" s="66">
        <v>5629</v>
      </c>
      <c r="Q91" s="66">
        <v>7447</v>
      </c>
      <c r="S91" s="61" t="s">
        <v>15</v>
      </c>
      <c r="T91" s="66">
        <v>3821</v>
      </c>
      <c r="U91" s="66">
        <v>5180</v>
      </c>
      <c r="V91" s="66">
        <v>4496</v>
      </c>
      <c r="W91" s="66">
        <v>7150</v>
      </c>
      <c r="X91" s="77"/>
      <c r="Y91" s="61" t="s">
        <v>15</v>
      </c>
      <c r="Z91" s="66">
        <v>457</v>
      </c>
      <c r="AA91" s="66">
        <v>502</v>
      </c>
      <c r="AB91" s="66">
        <v>380</v>
      </c>
      <c r="AC91" s="66">
        <v>647</v>
      </c>
      <c r="AD91" s="77"/>
      <c r="AE91" s="61" t="s">
        <v>15</v>
      </c>
      <c r="AF91" s="66">
        <v>8911</v>
      </c>
      <c r="AG91" s="66">
        <v>9849</v>
      </c>
      <c r="AH91" s="66">
        <v>6399</v>
      </c>
      <c r="AI91" s="66">
        <v>13109</v>
      </c>
      <c r="AJ91"/>
      <c r="AK91" s="33"/>
      <c r="AL91"/>
      <c r="AM91" s="33"/>
      <c r="AN91" s="33"/>
      <c r="AO91"/>
      <c r="AP91" s="33"/>
      <c r="AQ91"/>
    </row>
    <row r="92" spans="1:43" s="76" customFormat="1" ht="15">
      <c r="A92" s="61" t="s">
        <v>16</v>
      </c>
      <c r="B92" s="66">
        <v>90</v>
      </c>
      <c r="C92" s="61">
        <v>63</v>
      </c>
      <c r="D92" s="61">
        <v>91</v>
      </c>
      <c r="E92" s="61">
        <v>21</v>
      </c>
      <c r="G92" s="61" t="s">
        <v>16</v>
      </c>
      <c r="H92" s="66">
        <v>3066</v>
      </c>
      <c r="I92" s="61">
        <v>3141</v>
      </c>
      <c r="J92" s="61">
        <v>2408</v>
      </c>
      <c r="K92" s="61">
        <v>4326</v>
      </c>
      <c r="L92" s="77"/>
      <c r="M92" s="61" t="s">
        <v>16</v>
      </c>
      <c r="N92" s="66">
        <v>1644</v>
      </c>
      <c r="O92" s="61">
        <v>2160</v>
      </c>
      <c r="P92" s="61">
        <v>1692</v>
      </c>
      <c r="Q92" s="61">
        <v>3364</v>
      </c>
      <c r="S92" s="61" t="s">
        <v>16</v>
      </c>
      <c r="T92" s="66">
        <v>2072</v>
      </c>
      <c r="U92" s="61">
        <v>2914</v>
      </c>
      <c r="V92" s="61">
        <v>2022</v>
      </c>
      <c r="W92" s="61">
        <v>4028</v>
      </c>
      <c r="X92" s="77"/>
      <c r="Y92" s="61" t="s">
        <v>16</v>
      </c>
      <c r="Z92" s="66">
        <v>115</v>
      </c>
      <c r="AA92" s="61">
        <v>98</v>
      </c>
      <c r="AB92" s="61">
        <v>134</v>
      </c>
      <c r="AC92" s="61">
        <v>230</v>
      </c>
      <c r="AD92" s="77"/>
      <c r="AE92" s="61" t="s">
        <v>16</v>
      </c>
      <c r="AF92" s="66">
        <v>3028</v>
      </c>
      <c r="AG92" s="61">
        <v>1954</v>
      </c>
      <c r="AH92" s="61">
        <v>1712</v>
      </c>
      <c r="AI92" s="61">
        <v>3835</v>
      </c>
      <c r="AJ92"/>
      <c r="AK92" s="33"/>
      <c r="AL92"/>
      <c r="AM92" s="33"/>
      <c r="AN92" s="33"/>
      <c r="AO92"/>
      <c r="AP92" s="33"/>
      <c r="AQ92"/>
    </row>
    <row r="93" spans="1:43" s="76" customFormat="1" ht="15">
      <c r="A93" s="61" t="s">
        <v>17</v>
      </c>
      <c r="B93" s="66">
        <v>117</v>
      </c>
      <c r="C93" s="61">
        <v>84</v>
      </c>
      <c r="D93" s="61">
        <v>93</v>
      </c>
      <c r="E93" s="61">
        <v>75</v>
      </c>
      <c r="G93" s="61" t="s">
        <v>17</v>
      </c>
      <c r="H93" s="66">
        <v>0</v>
      </c>
      <c r="I93" s="61">
        <v>0</v>
      </c>
      <c r="J93" s="61">
        <v>22</v>
      </c>
      <c r="K93" s="61">
        <v>0</v>
      </c>
      <c r="L93" s="77"/>
      <c r="M93" s="61" t="s">
        <v>17</v>
      </c>
      <c r="N93" s="66">
        <v>0</v>
      </c>
      <c r="O93" s="61">
        <v>0</v>
      </c>
      <c r="P93" s="61">
        <v>9</v>
      </c>
      <c r="Q93" s="61">
        <v>0</v>
      </c>
      <c r="S93" s="61" t="s">
        <v>17</v>
      </c>
      <c r="T93" s="66">
        <v>241</v>
      </c>
      <c r="U93" s="61">
        <v>2900</v>
      </c>
      <c r="V93" s="61">
        <v>1546</v>
      </c>
      <c r="W93" s="61">
        <v>2121</v>
      </c>
      <c r="X93" s="77"/>
      <c r="Y93" s="61" t="s">
        <v>17</v>
      </c>
      <c r="Z93" s="66">
        <v>56</v>
      </c>
      <c r="AA93" s="61">
        <v>75</v>
      </c>
      <c r="AB93" s="61">
        <v>85</v>
      </c>
      <c r="AC93" s="61">
        <v>45</v>
      </c>
      <c r="AD93" s="77"/>
      <c r="AE93" s="61" t="s">
        <v>17</v>
      </c>
      <c r="AF93" s="66" t="s">
        <v>276</v>
      </c>
      <c r="AG93" s="61">
        <v>0</v>
      </c>
      <c r="AH93" s="61">
        <v>0</v>
      </c>
      <c r="AI93" s="61">
        <v>0</v>
      </c>
      <c r="AJ93"/>
      <c r="AK93" s="33"/>
      <c r="AL93"/>
      <c r="AM93" s="33"/>
      <c r="AN93" s="33"/>
      <c r="AO93"/>
      <c r="AP93" s="33"/>
      <c r="AQ93"/>
    </row>
    <row r="94" spans="1:43" s="76" customFormat="1" ht="15">
      <c r="A94" s="61" t="s">
        <v>18</v>
      </c>
      <c r="B94" s="66">
        <v>108</v>
      </c>
      <c r="C94" s="61">
        <v>74</v>
      </c>
      <c r="D94" s="61">
        <v>103</v>
      </c>
      <c r="E94" s="61">
        <v>38</v>
      </c>
      <c r="G94" s="61" t="s">
        <v>18</v>
      </c>
      <c r="H94" s="66">
        <v>0</v>
      </c>
      <c r="I94" s="61">
        <v>0</v>
      </c>
      <c r="J94" s="61">
        <v>0</v>
      </c>
      <c r="K94" s="61">
        <v>0</v>
      </c>
      <c r="L94" s="77"/>
      <c r="M94" s="61" t="s">
        <v>18</v>
      </c>
      <c r="N94" s="66">
        <v>0</v>
      </c>
      <c r="O94" s="61">
        <v>0</v>
      </c>
      <c r="P94" s="61">
        <v>0</v>
      </c>
      <c r="Q94" s="61">
        <v>4</v>
      </c>
      <c r="S94" s="61" t="s">
        <v>18</v>
      </c>
      <c r="T94" s="66">
        <v>755</v>
      </c>
      <c r="U94" s="61">
        <v>1661</v>
      </c>
      <c r="V94" s="61">
        <v>1324</v>
      </c>
      <c r="W94" s="61">
        <v>1861</v>
      </c>
      <c r="X94" s="77"/>
      <c r="Y94" s="61" t="s">
        <v>18</v>
      </c>
      <c r="Z94" s="66">
        <v>48</v>
      </c>
      <c r="AA94" s="61">
        <v>38</v>
      </c>
      <c r="AB94" s="61">
        <v>34</v>
      </c>
      <c r="AC94" s="61">
        <v>30</v>
      </c>
      <c r="AD94" s="77"/>
      <c r="AE94" s="61" t="s">
        <v>18</v>
      </c>
      <c r="AF94" s="66" t="s">
        <v>276</v>
      </c>
      <c r="AG94" s="61">
        <v>0</v>
      </c>
      <c r="AH94" s="61">
        <v>0</v>
      </c>
      <c r="AI94" s="61">
        <v>0</v>
      </c>
      <c r="AJ94"/>
      <c r="AK94" s="33"/>
      <c r="AL94"/>
      <c r="AM94" s="33"/>
      <c r="AN94" s="33"/>
      <c r="AO94"/>
      <c r="AP94" s="33"/>
      <c r="AQ94"/>
    </row>
    <row r="95" spans="1:43" s="76" customFormat="1" ht="15">
      <c r="A95" s="61" t="s">
        <v>19</v>
      </c>
      <c r="B95" s="66">
        <v>166</v>
      </c>
      <c r="C95" s="61">
        <v>78</v>
      </c>
      <c r="D95" s="61">
        <v>79</v>
      </c>
      <c r="E95" s="61">
        <v>45</v>
      </c>
      <c r="G95" s="61" t="s">
        <v>19</v>
      </c>
      <c r="H95" s="66">
        <v>0</v>
      </c>
      <c r="I95" s="61">
        <v>0</v>
      </c>
      <c r="J95" s="61">
        <v>0</v>
      </c>
      <c r="K95" s="61">
        <v>0</v>
      </c>
      <c r="L95" s="77"/>
      <c r="M95" s="61" t="s">
        <v>19</v>
      </c>
      <c r="N95" s="66">
        <v>0</v>
      </c>
      <c r="O95" s="61">
        <v>2</v>
      </c>
      <c r="P95" s="61">
        <v>0</v>
      </c>
      <c r="Q95" s="61">
        <v>0</v>
      </c>
      <c r="S95" s="61" t="s">
        <v>19</v>
      </c>
      <c r="T95" s="66">
        <v>998</v>
      </c>
      <c r="U95" s="61">
        <v>1324</v>
      </c>
      <c r="V95" s="61">
        <v>1274</v>
      </c>
      <c r="W95" s="61">
        <v>1824</v>
      </c>
      <c r="X95" s="77"/>
      <c r="Y95" s="61" t="s">
        <v>19</v>
      </c>
      <c r="Z95" s="66">
        <v>34</v>
      </c>
      <c r="AA95" s="61">
        <v>36</v>
      </c>
      <c r="AB95" s="61">
        <v>28</v>
      </c>
      <c r="AC95" s="61">
        <v>37</v>
      </c>
      <c r="AD95" s="77"/>
      <c r="AE95" s="61" t="s">
        <v>19</v>
      </c>
      <c r="AF95" s="66" t="s">
        <v>276</v>
      </c>
      <c r="AG95" s="61">
        <v>0</v>
      </c>
      <c r="AH95" s="61">
        <v>0</v>
      </c>
      <c r="AI95" s="61">
        <v>0</v>
      </c>
      <c r="AJ95"/>
      <c r="AK95" s="33"/>
      <c r="AL95"/>
      <c r="AM95" s="33"/>
      <c r="AN95" s="33"/>
      <c r="AO95"/>
      <c r="AP95" s="33"/>
      <c r="AQ95"/>
    </row>
    <row r="96" spans="1:43" s="76" customFormat="1" ht="15">
      <c r="A96" s="61" t="s">
        <v>20</v>
      </c>
      <c r="B96" s="66">
        <v>94</v>
      </c>
      <c r="C96" s="61">
        <v>54</v>
      </c>
      <c r="D96" s="61">
        <v>103</v>
      </c>
      <c r="E96" s="61">
        <v>25</v>
      </c>
      <c r="G96" s="61" t="s">
        <v>20</v>
      </c>
      <c r="H96" s="66">
        <v>0</v>
      </c>
      <c r="I96" s="61">
        <v>0</v>
      </c>
      <c r="J96" s="61">
        <v>0</v>
      </c>
      <c r="K96" s="61">
        <v>0</v>
      </c>
      <c r="L96" s="77"/>
      <c r="M96" s="61" t="s">
        <v>20</v>
      </c>
      <c r="N96" s="66">
        <v>0</v>
      </c>
      <c r="O96" s="61">
        <v>0</v>
      </c>
      <c r="P96" s="61">
        <v>0</v>
      </c>
      <c r="Q96" s="61">
        <v>5</v>
      </c>
      <c r="S96" s="61" t="s">
        <v>20</v>
      </c>
      <c r="T96" s="66">
        <v>1080</v>
      </c>
      <c r="U96" s="61">
        <v>978</v>
      </c>
      <c r="V96" s="61">
        <v>1007</v>
      </c>
      <c r="W96" s="61">
        <v>1864</v>
      </c>
      <c r="X96" s="77"/>
      <c r="Y96" s="61" t="s">
        <v>20</v>
      </c>
      <c r="Z96" s="66">
        <v>172</v>
      </c>
      <c r="AA96" s="61">
        <v>9</v>
      </c>
      <c r="AB96" s="61">
        <v>10</v>
      </c>
      <c r="AC96" s="61">
        <v>12</v>
      </c>
      <c r="AD96" s="77"/>
      <c r="AE96" s="61" t="s">
        <v>20</v>
      </c>
      <c r="AF96" s="66" t="s">
        <v>276</v>
      </c>
      <c r="AG96" s="61">
        <v>0</v>
      </c>
      <c r="AH96" s="61">
        <v>0</v>
      </c>
      <c r="AI96" s="61">
        <v>0</v>
      </c>
      <c r="AJ96"/>
      <c r="AK96" s="33"/>
      <c r="AL96"/>
      <c r="AM96" s="33"/>
      <c r="AN96" s="33"/>
      <c r="AO96"/>
      <c r="AP96" s="33"/>
      <c r="AQ96"/>
    </row>
    <row r="97" spans="1:43" s="76" customFormat="1" ht="15">
      <c r="A97" s="61" t="s">
        <v>21</v>
      </c>
      <c r="B97" s="66">
        <v>102</v>
      </c>
      <c r="C97" s="61">
        <v>115</v>
      </c>
      <c r="D97" s="61">
        <v>62</v>
      </c>
      <c r="E97" s="61">
        <v>79</v>
      </c>
      <c r="G97" s="61" t="s">
        <v>21</v>
      </c>
      <c r="H97" s="66">
        <v>0</v>
      </c>
      <c r="I97" s="61">
        <v>0</v>
      </c>
      <c r="J97" s="61">
        <v>3</v>
      </c>
      <c r="K97" s="61">
        <v>0</v>
      </c>
      <c r="L97" s="77"/>
      <c r="M97" s="61" t="s">
        <v>21</v>
      </c>
      <c r="N97" s="66">
        <v>0</v>
      </c>
      <c r="O97" s="61">
        <v>0</v>
      </c>
      <c r="P97" s="61">
        <v>3</v>
      </c>
      <c r="Q97" s="61">
        <v>0</v>
      </c>
      <c r="S97" s="61" t="s">
        <v>21</v>
      </c>
      <c r="T97" s="66">
        <v>1205</v>
      </c>
      <c r="U97" s="61">
        <v>1142</v>
      </c>
      <c r="V97" s="61">
        <v>2118</v>
      </c>
      <c r="W97" s="61">
        <v>2087</v>
      </c>
      <c r="X97" s="77"/>
      <c r="Y97" s="61" t="s">
        <v>21</v>
      </c>
      <c r="Z97" s="66">
        <v>0</v>
      </c>
      <c r="AA97" s="61">
        <v>36</v>
      </c>
      <c r="AB97" s="61">
        <v>38</v>
      </c>
      <c r="AC97" s="61">
        <v>41</v>
      </c>
      <c r="AD97" s="77"/>
      <c r="AE97" s="61" t="s">
        <v>21</v>
      </c>
      <c r="AF97" s="66" t="s">
        <v>276</v>
      </c>
      <c r="AG97" s="61">
        <v>0</v>
      </c>
      <c r="AH97" s="61">
        <v>0</v>
      </c>
      <c r="AI97" s="61">
        <v>0</v>
      </c>
      <c r="AJ97"/>
      <c r="AK97" s="33"/>
      <c r="AL97"/>
      <c r="AM97" s="33"/>
      <c r="AN97" s="33"/>
      <c r="AO97"/>
      <c r="AP97" s="33"/>
      <c r="AQ97"/>
    </row>
    <row r="98" spans="1:43" s="76" customFormat="1" ht="15">
      <c r="A98" s="61" t="s">
        <v>22</v>
      </c>
      <c r="B98" s="66">
        <v>66</v>
      </c>
      <c r="C98" s="61">
        <v>122</v>
      </c>
      <c r="D98" s="61">
        <v>119</v>
      </c>
      <c r="E98" s="61"/>
      <c r="G98" s="61" t="s">
        <v>22</v>
      </c>
      <c r="H98" s="66">
        <v>4627</v>
      </c>
      <c r="I98" s="61">
        <v>4713</v>
      </c>
      <c r="J98" s="61">
        <v>1697</v>
      </c>
      <c r="K98" s="61"/>
      <c r="L98" s="77"/>
      <c r="M98" s="61" t="s">
        <v>22</v>
      </c>
      <c r="N98" s="66">
        <v>2282</v>
      </c>
      <c r="O98" s="61">
        <v>2079</v>
      </c>
      <c r="P98" s="61">
        <v>1108</v>
      </c>
      <c r="Q98" s="61"/>
      <c r="S98" s="61" t="s">
        <v>22</v>
      </c>
      <c r="T98" s="66">
        <v>2551</v>
      </c>
      <c r="U98" s="61">
        <v>2654</v>
      </c>
      <c r="V98" s="61">
        <v>2850</v>
      </c>
      <c r="W98" s="61"/>
      <c r="X98" s="77"/>
      <c r="Y98" s="61" t="s">
        <v>22</v>
      </c>
      <c r="Z98" s="66">
        <v>106</v>
      </c>
      <c r="AA98" s="61">
        <v>220</v>
      </c>
      <c r="AB98" s="61">
        <v>92</v>
      </c>
      <c r="AC98" s="61"/>
      <c r="AD98" s="77"/>
      <c r="AE98" s="61" t="s">
        <v>22</v>
      </c>
      <c r="AF98" s="66">
        <v>2958</v>
      </c>
      <c r="AG98" s="61">
        <v>5123</v>
      </c>
      <c r="AH98" s="61">
        <v>0</v>
      </c>
      <c r="AI98" s="61"/>
      <c r="AJ98"/>
      <c r="AK98" s="33"/>
      <c r="AL98"/>
      <c r="AM98" s="33"/>
      <c r="AN98" s="33"/>
      <c r="AO98"/>
      <c r="AP98" s="33"/>
      <c r="AQ98"/>
    </row>
    <row r="99" spans="1:43" s="76" customFormat="1" ht="15">
      <c r="A99" s="61" t="s">
        <v>23</v>
      </c>
      <c r="B99" s="66">
        <v>76</v>
      </c>
      <c r="C99" s="61">
        <v>88</v>
      </c>
      <c r="D99" s="61"/>
      <c r="E99" s="61"/>
      <c r="G99" s="61" t="s">
        <v>23</v>
      </c>
      <c r="H99" s="66">
        <v>10210</v>
      </c>
      <c r="I99" s="61">
        <v>13066</v>
      </c>
      <c r="J99" s="61">
        <v>11604</v>
      </c>
      <c r="K99" s="61"/>
      <c r="L99" s="77"/>
      <c r="M99" s="61" t="s">
        <v>23</v>
      </c>
      <c r="N99" s="66">
        <v>4493</v>
      </c>
      <c r="O99" s="61">
        <v>4873</v>
      </c>
      <c r="P99" s="61">
        <v>4703</v>
      </c>
      <c r="Q99" s="61"/>
      <c r="S99" s="61" t="s">
        <v>23</v>
      </c>
      <c r="T99" s="66">
        <v>4224</v>
      </c>
      <c r="U99" s="61">
        <v>5015</v>
      </c>
      <c r="V99" s="61">
        <v>5941</v>
      </c>
      <c r="W99" s="61"/>
      <c r="X99" s="77"/>
      <c r="Y99" s="61" t="s">
        <v>23</v>
      </c>
      <c r="Z99" s="66">
        <v>466</v>
      </c>
      <c r="AA99" s="61">
        <v>555</v>
      </c>
      <c r="AB99" s="61">
        <v>517</v>
      </c>
      <c r="AC99" s="61"/>
      <c r="AD99" s="77"/>
      <c r="AE99" s="61" t="s">
        <v>23</v>
      </c>
      <c r="AF99" s="66">
        <v>9189</v>
      </c>
      <c r="AG99" s="61">
        <v>10940</v>
      </c>
      <c r="AH99" s="61">
        <v>12434</v>
      </c>
      <c r="AI99" s="61"/>
      <c r="AJ99"/>
      <c r="AK99" s="33"/>
      <c r="AL99"/>
      <c r="AM99" s="33"/>
      <c r="AN99" s="33"/>
      <c r="AO99"/>
      <c r="AP99" s="33"/>
      <c r="AQ99"/>
    </row>
    <row r="100" spans="1:43" s="76" customFormat="1" ht="15">
      <c r="A100" s="61" t="s">
        <v>24</v>
      </c>
      <c r="B100" s="66">
        <v>96</v>
      </c>
      <c r="C100" s="61">
        <v>143</v>
      </c>
      <c r="D100" s="61"/>
      <c r="E100" s="61"/>
      <c r="G100" s="61" t="s">
        <v>24</v>
      </c>
      <c r="H100" s="66">
        <v>16575</v>
      </c>
      <c r="I100" s="61">
        <v>16438</v>
      </c>
      <c r="J100" s="61">
        <v>18364</v>
      </c>
      <c r="K100" s="61"/>
      <c r="L100" s="77"/>
      <c r="M100" s="61" t="s">
        <v>24</v>
      </c>
      <c r="N100" s="66">
        <v>5418</v>
      </c>
      <c r="O100" s="61">
        <v>6063</v>
      </c>
      <c r="P100" s="61">
        <v>6466</v>
      </c>
      <c r="Q100" s="61"/>
      <c r="S100" s="61" t="s">
        <v>24</v>
      </c>
      <c r="T100" s="66">
        <v>6824</v>
      </c>
      <c r="U100" s="61">
        <v>6630</v>
      </c>
      <c r="V100" s="61">
        <v>7895</v>
      </c>
      <c r="W100" s="61"/>
      <c r="X100" s="77"/>
      <c r="Y100" s="61" t="s">
        <v>24</v>
      </c>
      <c r="Z100" s="66">
        <v>660</v>
      </c>
      <c r="AA100" s="61">
        <v>766</v>
      </c>
      <c r="AB100" s="61">
        <v>756</v>
      </c>
      <c r="AC100" s="61"/>
      <c r="AD100" s="77"/>
      <c r="AE100" s="61" t="s">
        <v>24</v>
      </c>
      <c r="AF100" s="66">
        <v>15475</v>
      </c>
      <c r="AG100" s="61">
        <v>15773</v>
      </c>
      <c r="AH100" s="61">
        <v>13061</v>
      </c>
      <c r="AI100" s="61"/>
      <c r="AJ100"/>
      <c r="AK100" s="33"/>
      <c r="AL100"/>
      <c r="AM100" s="33"/>
      <c r="AN100" s="33"/>
      <c r="AO100"/>
      <c r="AP100" s="33"/>
      <c r="AQ100"/>
    </row>
    <row r="101" spans="1:43" s="72" customFormat="1" ht="15">
      <c r="A101" s="65" t="s">
        <v>77</v>
      </c>
      <c r="B101" s="66">
        <f>SUM(B89:B100)</f>
        <v>1068</v>
      </c>
      <c r="C101" s="66">
        <f>SUM(C89:C100)</f>
        <v>1076</v>
      </c>
      <c r="D101" s="66">
        <f>SUM(D89:D100)</f>
        <v>1019</v>
      </c>
      <c r="E101" s="66">
        <f>SUM(E89:E100)</f>
        <v>474</v>
      </c>
      <c r="G101" s="65" t="s">
        <v>77</v>
      </c>
      <c r="H101" s="66">
        <f>SUM(H89:H100)</f>
        <v>80396</v>
      </c>
      <c r="I101" s="66">
        <f>SUM(I89:I100)</f>
        <v>82536</v>
      </c>
      <c r="J101" s="66">
        <f>SUM(J89:J100)</f>
        <v>78754</v>
      </c>
      <c r="K101" s="66">
        <f>SUM(K89:K100)</f>
        <v>55534</v>
      </c>
      <c r="L101" s="7"/>
      <c r="M101" s="65" t="s">
        <v>77</v>
      </c>
      <c r="N101" s="66">
        <f>SUM(N89:N100)</f>
        <v>29536</v>
      </c>
      <c r="O101" s="66">
        <f>SUM(O89:O100)</f>
        <v>34017</v>
      </c>
      <c r="P101" s="66">
        <f>SUM(P89:P100)</f>
        <v>32673</v>
      </c>
      <c r="Q101" s="66">
        <f>SUM(Q89:Q100)</f>
        <v>26408</v>
      </c>
      <c r="S101" s="65" t="s">
        <v>77</v>
      </c>
      <c r="T101" s="66">
        <f>SUM(T89:T100)</f>
        <v>33882</v>
      </c>
      <c r="U101" s="66">
        <f>SUM(U89:U100)</f>
        <v>44047</v>
      </c>
      <c r="V101" s="66">
        <f>SUM(V89:V100)</f>
        <v>44032</v>
      </c>
      <c r="W101" s="66">
        <f>SUM(W89:W100)</f>
        <v>35619</v>
      </c>
      <c r="X101" s="7"/>
      <c r="Y101" s="65" t="s">
        <v>77</v>
      </c>
      <c r="Z101" s="66">
        <f>SUM(Z89:Z100)</f>
        <v>3683</v>
      </c>
      <c r="AA101" s="66">
        <f>SUM(AA89:AA100)</f>
        <v>3810</v>
      </c>
      <c r="AB101" s="66">
        <f>SUM(AB89:AB100)</f>
        <v>3656</v>
      </c>
      <c r="AC101" s="66">
        <f>SUM(AC89:AC100)</f>
        <v>2517</v>
      </c>
      <c r="AD101" s="7"/>
      <c r="AE101" s="65" t="s">
        <v>77</v>
      </c>
      <c r="AF101" s="66">
        <f>SUM(AF89:AF100)</f>
        <v>70082</v>
      </c>
      <c r="AG101" s="66">
        <f>SUM(AG89:AG100)</f>
        <v>72599</v>
      </c>
      <c r="AH101" s="66">
        <f>SUM(AH89:AH100)</f>
        <v>64466</v>
      </c>
      <c r="AI101" s="66">
        <f>SUM(AI89:AI100)</f>
        <v>48592</v>
      </c>
      <c r="AJ101"/>
      <c r="AK101" s="33"/>
      <c r="AL101"/>
      <c r="AM101" s="33"/>
      <c r="AN101" s="33"/>
      <c r="AO101"/>
      <c r="AP101" s="33"/>
      <c r="AQ101"/>
    </row>
    <row r="102" spans="1:43" s="72" customFormat="1" ht="15">
      <c r="A102" s="148" t="s">
        <v>186</v>
      </c>
      <c r="B102" s="149"/>
      <c r="C102" s="149"/>
      <c r="D102" s="149"/>
      <c r="E102" s="150"/>
      <c r="G102" s="148" t="s">
        <v>187</v>
      </c>
      <c r="H102" s="149"/>
      <c r="I102" s="149"/>
      <c r="J102" s="149"/>
      <c r="K102" s="150"/>
      <c r="L102" s="8"/>
      <c r="M102" s="148" t="s">
        <v>188</v>
      </c>
      <c r="N102" s="149"/>
      <c r="O102" s="149"/>
      <c r="P102" s="149"/>
      <c r="Q102" s="150"/>
      <c r="S102" s="148" t="s">
        <v>189</v>
      </c>
      <c r="T102" s="149"/>
      <c r="U102" s="149"/>
      <c r="V102" s="149"/>
      <c r="W102" s="150"/>
      <c r="X102" s="8"/>
      <c r="Y102" s="148" t="s">
        <v>190</v>
      </c>
      <c r="Z102" s="149"/>
      <c r="AA102" s="149"/>
      <c r="AB102" s="149"/>
      <c r="AC102" s="150"/>
      <c r="AD102" s="8"/>
      <c r="AE102" s="180" t="s">
        <v>191</v>
      </c>
      <c r="AF102" s="181"/>
      <c r="AG102" s="181"/>
      <c r="AH102" s="181"/>
      <c r="AI102" s="182"/>
      <c r="AJ102"/>
      <c r="AK102" s="33"/>
      <c r="AL102"/>
      <c r="AM102" s="33"/>
      <c r="AN102" s="33"/>
      <c r="AO102"/>
      <c r="AP102" s="33"/>
      <c r="AQ102"/>
    </row>
    <row r="103" spans="1:43" s="72" customFormat="1" ht="15">
      <c r="A103" s="3" t="s">
        <v>26</v>
      </c>
      <c r="B103" s="12">
        <f>(B89+B90+B91+B99+B100)/B101</f>
        <v>0.30430711610486894</v>
      </c>
      <c r="C103" s="12">
        <f>(C89+C90+C91+C99+C100)/C101</f>
        <v>0.45167286245353161</v>
      </c>
      <c r="D103" s="12">
        <f>(D89+D90+D91+D99+D100)/D101</f>
        <v>0.36211972522080471</v>
      </c>
      <c r="E103" s="12">
        <f>(E89+E90+E91+E99+E100)/E101</f>
        <v>0.40295358649789031</v>
      </c>
      <c r="G103" s="3" t="s">
        <v>26</v>
      </c>
      <c r="H103" s="12">
        <f>(H89+H90+H91+H99+H100)/H101</f>
        <v>0.90431115975919196</v>
      </c>
      <c r="I103" s="12">
        <f>(I89+I90+I91+I99+I100)/I101</f>
        <v>0.90484152369874959</v>
      </c>
      <c r="J103" s="12">
        <f>(J89+J90+J91+J99+J100)/J101</f>
        <v>0.94755821926505324</v>
      </c>
      <c r="K103" s="12">
        <f>(K89+K90+K91+K99+K100)/K101</f>
        <v>0.92210177548888972</v>
      </c>
      <c r="L103" s="8"/>
      <c r="M103" s="3" t="s">
        <v>26</v>
      </c>
      <c r="N103" s="12">
        <f>(N89+N90+N91+N99+N100)/N101</f>
        <v>0.86707746478873238</v>
      </c>
      <c r="O103" s="12">
        <f>(O89+O90+O91+O99+O100)/O101</f>
        <v>0.87532704236117231</v>
      </c>
      <c r="P103" s="12"/>
      <c r="Q103" s="12">
        <f>(Q89+Q90+Q91+Q99+Q100)/Q101</f>
        <v>0.87227355346864588</v>
      </c>
      <c r="S103" s="3" t="s">
        <v>26</v>
      </c>
      <c r="T103" s="12">
        <f>(T89+T90+T91+T99+T100)/T101</f>
        <v>0.73726462428428075</v>
      </c>
      <c r="U103" s="12">
        <f>(U89+U90+U91+U99+U100)/U101</f>
        <v>0.69185188548595822</v>
      </c>
      <c r="V103" s="12">
        <f>(V89+V90+V91+V99+V100)/V101</f>
        <v>0.72426871366279066</v>
      </c>
      <c r="W103" s="12">
        <f>(W89+W90+W91+W99+W100)/W101</f>
        <v>0.61298745051798198</v>
      </c>
      <c r="X103" s="8"/>
      <c r="Y103" s="3" t="s">
        <v>26</v>
      </c>
      <c r="Z103" s="12">
        <f>(Z89+Z90+Z91+Z99+Z100)/Z101</f>
        <v>0.85582405647569915</v>
      </c>
      <c r="AA103" s="12">
        <f>(AA89+AA90+AA91+AA99+AA100)/AA101</f>
        <v>0.86561679790026247</v>
      </c>
      <c r="AB103" s="12">
        <f>(AB89+AB90+AB91+AB99+AB100)/AB101</f>
        <v>0.88484682713347917</v>
      </c>
      <c r="AC103" s="12">
        <f>(AC89+AC90+AC91+AC99+AC100)/AC101</f>
        <v>0.84306714342471201</v>
      </c>
      <c r="AD103" s="8"/>
      <c r="AE103" s="3" t="s">
        <v>26</v>
      </c>
      <c r="AF103" s="12">
        <f>(AF89+AF90+AF91+AF99+AF100)/AF101</f>
        <v>0.91458577095402527</v>
      </c>
      <c r="AG103" s="12">
        <f>(AG89+AG90+AG91+AG99+AG100)/AG101</f>
        <v>0.90251931844791256</v>
      </c>
      <c r="AH103" s="12"/>
      <c r="AI103" s="12">
        <f>(AI89+AI90+AI91+AI99+AI100)/AI101</f>
        <v>0.92107754362858085</v>
      </c>
      <c r="AJ103"/>
      <c r="AK103" s="33"/>
      <c r="AL103"/>
      <c r="AM103" s="33"/>
      <c r="AN103" s="33"/>
      <c r="AO103"/>
      <c r="AP103" s="33"/>
      <c r="AQ103"/>
    </row>
    <row r="104" spans="1:43" s="72" customFormat="1" ht="15">
      <c r="A104" s="82" t="s">
        <v>27</v>
      </c>
      <c r="B104" s="66">
        <f>MAX(B89:B100)/(IF(MAX(B89:B100)=B89,31,IF(MAX(B89:B100)=B90,28,IF(MAX(B89:B100)=B91,31,IF(MAX(B89:B100)=B93,31,IF(MAX(B89:B100)=B95,31,IF(MAX(B89:B100)=B96,31,IF(MAX(B89:B100)=B98,31,IF(MAX(B89:B100)=B100,31,30)))))))))*1.3</f>
        <v>6.9612903225806448</v>
      </c>
      <c r="C104" s="66">
        <f>MAX(C89:C100)/(IF(MAX(C89:C100)=C89,31,IF(MAX(C89:C100)=C90,28,IF(MAX(C89:C100)=C91,31,IF(MAX(C89:C100)=C93,31,IF(MAX(C89:C100)=C95,31,IF(MAX(C89:C100)=C96,31,IF(MAX(C89:C100)=C98,31,IF(MAX(C89:C100)=C100,31,30)))))))))*1.3</f>
        <v>5.9967741935483874</v>
      </c>
      <c r="D104" s="66">
        <f>MAX(D89:D100)/(IF(MAX(D89:D100)=D89,31,IF(MAX(D89:D100)=D90,28,IF(MAX(D89:D100)=D91,31,IF(MAX(D89:D100)=D93,31,IF(MAX(D89:D100)=D95,31,IF(MAX(D89:D100)=D96,31,IF(MAX(D89:D100)=D98,31,IF(MAX(D89:D100)=D100,31,30)))))))))*1.3</f>
        <v>6.7321428571428577</v>
      </c>
      <c r="E104" s="66">
        <f>MAX(E89:E100)/(IF(MAX(E89:E100)=E89,31,IF(MAX(E89:E100)=E90,28,IF(MAX(E89:E100)=E91,31,IF(MAX(E89:E100)=E93,31,IF(MAX(E89:E100)=E95,31,IF(MAX(E89:E100)=E96,31,IF(MAX(E89:E100)=E98,31,IF(MAX(E89:E100)=E100,31,30)))))))))*1.3</f>
        <v>5.8500000000000005</v>
      </c>
      <c r="G104" s="82" t="s">
        <v>27</v>
      </c>
      <c r="H104" s="66">
        <f>MAX(H89:H100)/(IF(MAX(H89:H100)=H89,31,IF(MAX(H89:H100)=H90,28,IF(MAX(H89:H100)=H91,31,IF(MAX(H89:H100)=H93,31,IF(MAX(H89:H100)=H95,31,IF(MAX(H89:H100)=H96,31,IF(MAX(H89:H100)=H98,31,IF(MAX(H89:H100)=H100,31,30)))))))))*1.3</f>
        <v>832.88064516129032</v>
      </c>
      <c r="I104" s="66">
        <f>MAX(I89:I100)/(IF(MAX(I89:I100)=I89,31,IF(MAX(I89:I100)=I90,28,IF(MAX(I89:I100)=I91,31,IF(MAX(I89:I100)=I93,31,IF(MAX(I89:I100)=I95,31,IF(MAX(I89:I100)=I96,31,IF(MAX(I89:I100)=I98,31,IF(MAX(I89:I100)=I100,31,30)))))))))*1.3</f>
        <v>832.04193548387093</v>
      </c>
      <c r="J104" s="66">
        <f>MAX(J89:J100)/(IF(MAX(J89:J100)=J89,31,IF(MAX(J89:J100)=J90,28,IF(MAX(J89:J100)=J91,31,IF(MAX(J89:J100)=J93,31,IF(MAX(J89:J100)=J95,31,IF(MAX(J89:J100)=J96,31,IF(MAX(J89:J100)=J98,31,IF(MAX(J89:J100)=J100,31,30)))))))))*1.3</f>
        <v>862.78064516129029</v>
      </c>
      <c r="K104" s="66">
        <f>MAX(K89:K100)/(IF(MAX(K89:K100)=K89,31,IF(MAX(K89:K100)=K90,28,IF(MAX(K89:K100)=K91,31,IF(MAX(K89:K100)=K93,31,IF(MAX(K89:K100)=K95,31,IF(MAX(K89:K100)=K96,31,IF(MAX(K89:K100)=K98,31,IF(MAX(K89:K100)=K100,31,30)))))))))*1.3</f>
        <v>758.9064516129032</v>
      </c>
      <c r="L104" s="8"/>
      <c r="M104" s="82" t="s">
        <v>27</v>
      </c>
      <c r="N104" s="66">
        <f>MAX(N89:N100)/(IF(MAX(N89:N100)=N89,31,IF(MAX(N89:N100)=N90,28,IF(MAX(N89:N100)=N91,31,IF(MAX(N89:N100)=N93,31,IF(MAX(N89:N100)=N95,31,IF(MAX(N89:N100)=N96,31,IF(MAX(N89:N100)=N98,31,IF(MAX(N89:N100)=N100,31,30)))))))))*1.3</f>
        <v>252.74516129032259</v>
      </c>
      <c r="O104" s="66">
        <f>MAX(O89:O100)/(IF(MAX(O89:O100)=O89,31,IF(MAX(O89:O100)=O90,28,IF(MAX(O89:O100)=O91,31,IF(MAX(O89:O100)=O93,31,IF(MAX(O89:O100)=O95,31,IF(MAX(O89:O100)=O96,31,IF(MAX(O89:O100)=O98,31,IF(MAX(O89:O100)=O100,31,30)))))))))*1.3</f>
        <v>302.52258064516133</v>
      </c>
      <c r="P104" s="66"/>
      <c r="Q104" s="66">
        <f>MAX(Q89:Q100)/(IF(MAX(Q89:Q100)=Q89,31,IF(MAX(Q89:Q100)=Q90,28,IF(MAX(Q89:Q100)=Q91,31,IF(MAX(Q89:Q100)=Q93,31,IF(MAX(Q89:Q100)=Q95,31,IF(MAX(Q89:Q100)=Q96,31,IF(MAX(Q89:Q100)=Q98,31,IF(MAX(Q89:Q100)=Q100,31,30)))))))))*1.3</f>
        <v>338.62903225806457</v>
      </c>
      <c r="S104" s="82" t="s">
        <v>27</v>
      </c>
      <c r="T104" s="66">
        <f>MAX(T89:T100)/(IF(MAX(T89:T100)=T89,31,IF(MAX(T89:T100)=T90,28,IF(MAX(T89:T100)=T91,31,IF(MAX(T89:T100)=T93,31,IF(MAX(T89:T100)=T95,31,IF(MAX(T89:T100)=T96,31,IF(MAX(T89:T100)=T98,31,IF(MAX(T89:T100)=T100,31,30)))))))))*1.3</f>
        <v>286.16774193548389</v>
      </c>
      <c r="U104" s="66">
        <f>MAX(U89:U100)/(IF(MAX(U89:U100)=U89,31,IF(MAX(U89:U100)=U90,28,IF(MAX(U89:U100)=U91,31,IF(MAX(U89:U100)=U93,31,IF(MAX(U89:U100)=U95,31,IF(MAX(U89:U100)=U96,31,IF(MAX(U89:U100)=U98,31,IF(MAX(U89:U100)=U100,31,30)))))))))*1.3</f>
        <v>326.92903225806452</v>
      </c>
      <c r="V104" s="66">
        <f>MAX(V89:V100)/(IF(MAX(V89:V100)=V89,31,IF(MAX(V89:V100)=V90,28,IF(MAX(V89:V100)=V91,31,IF(MAX(V89:V100)=V93,31,IF(MAX(V89:V100)=V95,31,IF(MAX(V89:V100)=V96,31,IF(MAX(V89:V100)=V98,31,IF(MAX(V89:V100)=V100,31,30)))))))))*1.3</f>
        <v>331.08064516129036</v>
      </c>
      <c r="W104" s="66">
        <f>MAX(W89:W100)/(IF(MAX(W89:W100)=W89,31,IF(MAX(W89:W100)=W90,28,IF(MAX(W89:W100)=W91,31,IF(MAX(W89:W100)=W93,31,IF(MAX(W89:W100)=W95,31,IF(MAX(W89:W100)=W96,31,IF(MAX(W89:W100)=W98,31,IF(MAX(W89:W100)=W100,31,30)))))))))*1.3</f>
        <v>323.53225806451616</v>
      </c>
      <c r="X104" s="8"/>
      <c r="Y104" s="82" t="s">
        <v>27</v>
      </c>
      <c r="Z104" s="66">
        <f>MAX(Z89:Z100)/(IF(MAX(Z89:Z100)=Z89,31,IF(MAX(Z89:Z100)=Z90,28,IF(MAX(Z89:Z100)=Z91,31,IF(MAX(Z89:Z100)=Z93,31,IF(MAX(Z89:Z100)=Z95,31,IF(MAX(Z89:Z100)=Z96,31,IF(MAX(Z89:Z100)=Z98,31,IF(MAX(Z89:Z100)=Z100,31,30)))))))))*1.3</f>
        <v>34.429032258064517</v>
      </c>
      <c r="AA104" s="66">
        <f>MAX(AA89:AA100)/(IF(MAX(AA89:AA100)=AA89,31,IF(MAX(AA89:AA100)=AA90,28,IF(MAX(AA89:AA100)=AA91,31,IF(MAX(AA89:AA100)=AA93,31,IF(MAX(AA89:AA100)=AA95,31,IF(MAX(AA89:AA100)=AA96,31,IF(MAX(AA89:AA100)=AA98,31,IF(MAX(AA89:AA100)=AA100,31,30)))))))))*1.3</f>
        <v>36.316129032258061</v>
      </c>
      <c r="AB104" s="66">
        <f>MAX(AB89:AB100)/(IF(MAX(AB89:AB100)=AB89,31,IF(MAX(AB89:AB100)=AB90,28,IF(MAX(AB89:AB100)=AB91,31,IF(MAX(AB89:AB100)=AB93,31,IF(MAX(AB89:AB100)=AB95,31,IF(MAX(AB89:AB100)=AB96,31,IF(MAX(AB89:AB100)=AB98,31,IF(MAX(AB89:AB100)=AB100,31,30)))))))))*1.3</f>
        <v>39.62903225806452</v>
      </c>
      <c r="AC104" s="66">
        <f>MAX(AC89:AC100)/(IF(MAX(AC89:AC100)=AC89,31,IF(MAX(AC89:AC100)=AC90,28,IF(MAX(AC89:AC100)=AC91,31,IF(MAX(AC89:AC100)=AC93,31,IF(MAX(AC89:AC100)=AC95,31,IF(MAX(AC89:AC100)=AC96,31,IF(MAX(AC89:AC100)=AC98,31,IF(MAX(AC89:AC100)=AC100,31,30)))))))))*1.3</f>
        <v>32.458064516129035</v>
      </c>
      <c r="AD104" s="8"/>
      <c r="AE104" s="82" t="s">
        <v>27</v>
      </c>
      <c r="AF104" s="66">
        <f>MAX(AF89:AF100)/(IF(MAX(AF89:AF100)=AF89,31,IF(MAX(AF89:AF100)=AF90,28,IF(MAX(AF89:AF100)=AF91,31,IF(MAX(AF89:AF100)=AF93,31,IF(MAX(AF89:AF100)=AF95,31,IF(MAX(AF89:AF100)=AF96,31,IF(MAX(AF89:AF100)=AF98,31,IF(MAX(AF89:AF100)=AF100,31,30)))))))))*1.3</f>
        <v>648.95161290322585</v>
      </c>
      <c r="AG104" s="66">
        <f>MAX(AG89:AG100)/(IF(MAX(AG89:AG100)=AG89,31,IF(MAX(AG89:AG100)=AG90,28,IF(MAX(AG89:AG100)=AG91,31,IF(MAX(AG89:AG100)=AG93,31,IF(MAX(AG89:AG100)=AG95,31,IF(MAX(AG89:AG100)=AG96,31,IF(MAX(AG89:AG100)=AG98,31,IF(MAX(AG89:AG100)=AG100,31,30)))))))))*1.3</f>
        <v>688.66451612903234</v>
      </c>
      <c r="AH104" s="66"/>
      <c r="AI104" s="66">
        <f>MAX(AI89:AI100)/(IF(MAX(AI89:AI100)=AI89,31,IF(MAX(AI89:AI100)=AI90,28,IF(MAX(AI89:AI100)=AI91,31,IF(MAX(AI89:AI100)=AI93,31,IF(MAX(AI89:AI100)=AI95,31,IF(MAX(AI89:AI100)=AI96,31,IF(MAX(AI89:AI100)=AI98,31,IF(MAX(AI89:AI100)=AI100,31,30)))))))))*1.3</f>
        <v>696.00322580645161</v>
      </c>
      <c r="AJ104"/>
      <c r="AK104" s="33"/>
      <c r="AL104"/>
      <c r="AM104" s="33"/>
      <c r="AN104" s="33"/>
      <c r="AO104"/>
      <c r="AP104" s="33"/>
      <c r="AQ104"/>
    </row>
    <row r="105" spans="1:43" s="72" customFormat="1" ht="15">
      <c r="A105" s="3" t="s">
        <v>192</v>
      </c>
      <c r="B105" s="166" t="s">
        <v>195</v>
      </c>
      <c r="C105" s="167"/>
      <c r="D105" s="167"/>
      <c r="E105" s="107"/>
      <c r="G105" s="3" t="s">
        <v>192</v>
      </c>
      <c r="H105" s="166" t="s">
        <v>195</v>
      </c>
      <c r="I105" s="167"/>
      <c r="J105" s="167"/>
      <c r="K105" s="107"/>
      <c r="L105" s="8"/>
      <c r="M105" s="3" t="s">
        <v>192</v>
      </c>
      <c r="N105" s="166"/>
      <c r="O105" s="167"/>
      <c r="P105" s="167"/>
      <c r="Q105" s="107"/>
      <c r="S105" s="3" t="s">
        <v>192</v>
      </c>
      <c r="T105" s="166" t="s">
        <v>195</v>
      </c>
      <c r="U105" s="167"/>
      <c r="V105" s="167"/>
      <c r="W105" s="107"/>
      <c r="X105" s="8"/>
      <c r="Y105" s="3" t="s">
        <v>192</v>
      </c>
      <c r="Z105" s="166" t="s">
        <v>195</v>
      </c>
      <c r="AA105" s="167"/>
      <c r="AB105" s="167"/>
      <c r="AC105" s="107"/>
      <c r="AD105" s="8"/>
      <c r="AE105" s="3" t="s">
        <v>192</v>
      </c>
      <c r="AF105" s="183">
        <v>34540100</v>
      </c>
      <c r="AG105" s="184"/>
      <c r="AH105" s="184"/>
      <c r="AI105" s="185"/>
      <c r="AJ105"/>
      <c r="AK105" s="33"/>
      <c r="AL105"/>
      <c r="AM105" s="33"/>
      <c r="AN105" s="33"/>
      <c r="AO105"/>
      <c r="AP105" s="33"/>
      <c r="AQ105"/>
    </row>
    <row r="106" spans="1:43" s="72" customFormat="1" ht="15">
      <c r="A106" s="3" t="s">
        <v>196</v>
      </c>
      <c r="B106" s="177">
        <v>1376</v>
      </c>
      <c r="C106" s="178"/>
      <c r="D106" s="178"/>
      <c r="E106" s="179"/>
      <c r="G106" s="3" t="s">
        <v>196</v>
      </c>
      <c r="H106" s="177">
        <v>73227</v>
      </c>
      <c r="I106" s="178"/>
      <c r="J106" s="178"/>
      <c r="K106" s="179"/>
      <c r="L106" s="8"/>
      <c r="M106" s="3" t="s">
        <v>196</v>
      </c>
      <c r="N106" s="177">
        <v>44693</v>
      </c>
      <c r="O106" s="178"/>
      <c r="P106" s="178"/>
      <c r="Q106" s="179"/>
      <c r="S106" s="3" t="s">
        <v>196</v>
      </c>
      <c r="T106" s="177">
        <v>57333</v>
      </c>
      <c r="U106" s="178"/>
      <c r="V106" s="178"/>
      <c r="W106" s="179"/>
      <c r="X106" s="8"/>
      <c r="Y106" s="3" t="s">
        <v>196</v>
      </c>
      <c r="Z106" s="177">
        <v>4641</v>
      </c>
      <c r="AA106" s="178"/>
      <c r="AB106" s="178"/>
      <c r="AC106" s="179"/>
      <c r="AD106" s="8"/>
      <c r="AE106" s="3" t="s">
        <v>196</v>
      </c>
      <c r="AF106" s="177">
        <v>70000</v>
      </c>
      <c r="AG106" s="178"/>
      <c r="AH106" s="178"/>
      <c r="AI106" s="186"/>
      <c r="AJ106"/>
      <c r="AK106" s="33"/>
      <c r="AL106"/>
      <c r="AM106" s="33"/>
      <c r="AN106" s="33"/>
      <c r="AO106"/>
      <c r="AP106" s="33"/>
      <c r="AQ106"/>
    </row>
    <row r="107" spans="1:43" s="72" customFormat="1" ht="15">
      <c r="A107" s="3" t="s">
        <v>78</v>
      </c>
      <c r="B107" s="177" t="s">
        <v>205</v>
      </c>
      <c r="C107" s="178"/>
      <c r="D107" s="178"/>
      <c r="E107" s="179"/>
      <c r="G107" s="3" t="s">
        <v>78</v>
      </c>
      <c r="H107" s="177" t="s">
        <v>206</v>
      </c>
      <c r="I107" s="178"/>
      <c r="J107" s="178"/>
      <c r="K107" s="179"/>
      <c r="L107" s="70"/>
      <c r="M107" s="3" t="s">
        <v>78</v>
      </c>
      <c r="N107" s="177" t="s">
        <v>207</v>
      </c>
      <c r="O107" s="178"/>
      <c r="P107" s="178"/>
      <c r="Q107" s="179"/>
      <c r="S107" s="3" t="s">
        <v>78</v>
      </c>
      <c r="T107" s="177" t="s">
        <v>208</v>
      </c>
      <c r="U107" s="178"/>
      <c r="V107" s="178"/>
      <c r="W107" s="179"/>
      <c r="X107" s="70"/>
      <c r="Y107" s="3" t="s">
        <v>78</v>
      </c>
      <c r="Z107" s="177" t="s">
        <v>209</v>
      </c>
      <c r="AA107" s="178"/>
      <c r="AB107" s="178"/>
      <c r="AC107" s="179"/>
      <c r="AD107" s="70"/>
      <c r="AE107" s="3" t="s">
        <v>78</v>
      </c>
      <c r="AF107" s="177" t="s">
        <v>282</v>
      </c>
      <c r="AG107" s="178"/>
      <c r="AH107" s="178"/>
      <c r="AI107" s="186"/>
      <c r="AJ107"/>
      <c r="AK107" s="33"/>
      <c r="AL107"/>
      <c r="AM107" s="33"/>
      <c r="AN107" s="33"/>
      <c r="AO107"/>
      <c r="AP107" s="33"/>
      <c r="AQ107"/>
    </row>
    <row r="108" spans="1:43" s="72" customFormat="1" ht="15">
      <c r="A108" s="3" t="s">
        <v>210</v>
      </c>
      <c r="B108" s="160">
        <v>7791433</v>
      </c>
      <c r="C108" s="161"/>
      <c r="D108" s="161"/>
      <c r="E108" s="162"/>
      <c r="G108" s="3" t="s">
        <v>210</v>
      </c>
      <c r="H108" s="160" t="s">
        <v>229</v>
      </c>
      <c r="I108" s="161"/>
      <c r="J108" s="161"/>
      <c r="K108" s="162"/>
      <c r="L108" s="8"/>
      <c r="M108" s="3" t="s">
        <v>210</v>
      </c>
      <c r="N108" s="160">
        <v>80058465</v>
      </c>
      <c r="O108" s="161"/>
      <c r="P108" s="161"/>
      <c r="Q108" s="162"/>
      <c r="S108" s="3" t="s">
        <v>210</v>
      </c>
      <c r="T108" s="160">
        <v>80040530</v>
      </c>
      <c r="U108" s="161"/>
      <c r="V108" s="161"/>
      <c r="W108" s="162"/>
      <c r="X108" s="8"/>
      <c r="Y108" s="3" t="s">
        <v>210</v>
      </c>
      <c r="Z108" s="160">
        <v>57802038</v>
      </c>
      <c r="AA108" s="161"/>
      <c r="AB108" s="161"/>
      <c r="AC108" s="162"/>
      <c r="AD108" s="8"/>
      <c r="AE108" s="3" t="s">
        <v>210</v>
      </c>
      <c r="AF108" s="170" t="s">
        <v>277</v>
      </c>
      <c r="AG108" s="171"/>
      <c r="AH108" s="171"/>
      <c r="AI108" s="162"/>
      <c r="AJ108"/>
      <c r="AK108" s="33"/>
      <c r="AL108"/>
      <c r="AM108" s="33"/>
      <c r="AN108" s="33"/>
      <c r="AO108"/>
      <c r="AP108" s="33"/>
      <c r="AQ108"/>
    </row>
    <row r="109" spans="1:43" s="72" customFormat="1" ht="15">
      <c r="A109" s="3" t="s">
        <v>129</v>
      </c>
      <c r="B109" s="160"/>
      <c r="C109" s="161"/>
      <c r="D109" s="161"/>
      <c r="E109" s="162"/>
      <c r="G109" s="3" t="s">
        <v>129</v>
      </c>
      <c r="H109" s="160" t="s">
        <v>231</v>
      </c>
      <c r="I109" s="161"/>
      <c r="J109" s="161"/>
      <c r="K109" s="162"/>
      <c r="L109" s="8"/>
      <c r="M109" s="3" t="s">
        <v>129</v>
      </c>
      <c r="N109" s="160"/>
      <c r="O109" s="161"/>
      <c r="P109" s="161"/>
      <c r="Q109" s="162"/>
      <c r="S109" s="3" t="s">
        <v>129</v>
      </c>
      <c r="T109" s="160"/>
      <c r="U109" s="161"/>
      <c r="V109" s="161"/>
      <c r="W109" s="162"/>
      <c r="X109" s="8"/>
      <c r="Y109" s="3" t="s">
        <v>129</v>
      </c>
      <c r="Z109" s="160"/>
      <c r="AA109" s="161"/>
      <c r="AB109" s="161"/>
      <c r="AC109" s="162"/>
      <c r="AD109" s="8"/>
      <c r="AE109" s="3" t="s">
        <v>129</v>
      </c>
      <c r="AF109" s="160"/>
      <c r="AG109" s="161"/>
      <c r="AH109" s="161"/>
      <c r="AI109" s="187"/>
      <c r="AJ109"/>
      <c r="AK109" s="33"/>
      <c r="AL109"/>
      <c r="AM109" s="33"/>
      <c r="AN109" s="33"/>
      <c r="AO109"/>
      <c r="AP109" s="33"/>
      <c r="AQ109"/>
    </row>
    <row r="110" spans="1:43" s="72" customFormat="1" ht="15">
      <c r="A110" s="3" t="s">
        <v>28</v>
      </c>
      <c r="B110" s="108" t="s">
        <v>149</v>
      </c>
      <c r="C110" s="109"/>
      <c r="D110" s="109"/>
      <c r="E110" s="110"/>
      <c r="G110" s="3" t="s">
        <v>28</v>
      </c>
      <c r="H110" s="108" t="s">
        <v>149</v>
      </c>
      <c r="I110" s="109"/>
      <c r="J110" s="109"/>
      <c r="K110" s="110"/>
      <c r="L110" s="8"/>
      <c r="M110" s="3" t="s">
        <v>28</v>
      </c>
      <c r="N110" s="108" t="s">
        <v>149</v>
      </c>
      <c r="O110" s="109"/>
      <c r="P110" s="109"/>
      <c r="Q110" s="110"/>
      <c r="S110" s="3" t="s">
        <v>28</v>
      </c>
      <c r="T110" s="108" t="s">
        <v>149</v>
      </c>
      <c r="U110" s="109"/>
      <c r="V110" s="109"/>
      <c r="W110" s="110"/>
      <c r="X110" s="8"/>
      <c r="Y110" s="3" t="s">
        <v>28</v>
      </c>
      <c r="Z110" s="108" t="s">
        <v>149</v>
      </c>
      <c r="AA110" s="109"/>
      <c r="AB110" s="109"/>
      <c r="AC110" s="110"/>
      <c r="AD110" s="8"/>
      <c r="AE110" s="3" t="s">
        <v>28</v>
      </c>
      <c r="AF110" s="108" t="s">
        <v>278</v>
      </c>
      <c r="AG110" s="109"/>
      <c r="AH110" s="109"/>
      <c r="AI110" s="110"/>
      <c r="AJ110"/>
      <c r="AK110" s="33"/>
      <c r="AL110"/>
      <c r="AM110" s="33"/>
      <c r="AN110" s="33"/>
      <c r="AO110"/>
      <c r="AP110" s="33"/>
      <c r="AQ110"/>
    </row>
    <row r="111" spans="1:43" s="72" customFormat="1" ht="15">
      <c r="A111" s="3" t="s">
        <v>29</v>
      </c>
      <c r="B111" s="108" t="s">
        <v>155</v>
      </c>
      <c r="C111" s="109"/>
      <c r="D111" s="109"/>
      <c r="E111" s="110"/>
      <c r="G111" s="3" t="s">
        <v>29</v>
      </c>
      <c r="H111" s="108" t="s">
        <v>155</v>
      </c>
      <c r="I111" s="109"/>
      <c r="J111" s="109"/>
      <c r="K111" s="110"/>
      <c r="L111" s="8"/>
      <c r="M111" s="3" t="s">
        <v>29</v>
      </c>
      <c r="N111" s="108" t="s">
        <v>266</v>
      </c>
      <c r="O111" s="109"/>
      <c r="P111" s="109"/>
      <c r="Q111" s="110"/>
      <c r="S111" s="3" t="s">
        <v>29</v>
      </c>
      <c r="T111" s="108" t="s">
        <v>266</v>
      </c>
      <c r="U111" s="109"/>
      <c r="V111" s="109"/>
      <c r="W111" s="110"/>
      <c r="X111" s="8"/>
      <c r="Y111" s="3" t="s">
        <v>29</v>
      </c>
      <c r="Z111" s="108" t="s">
        <v>267</v>
      </c>
      <c r="AA111" s="109"/>
      <c r="AB111" s="109"/>
      <c r="AC111" s="110"/>
      <c r="AD111" s="8"/>
      <c r="AE111" s="3" t="s">
        <v>29</v>
      </c>
      <c r="AF111" s="108" t="s">
        <v>279</v>
      </c>
      <c r="AG111" s="109"/>
      <c r="AH111" s="109"/>
      <c r="AI111" s="110"/>
      <c r="AJ111"/>
      <c r="AK111" s="33"/>
      <c r="AL111"/>
      <c r="AM111" s="33"/>
      <c r="AN111" s="33"/>
      <c r="AO111"/>
      <c r="AP111" s="33"/>
      <c r="AQ111"/>
    </row>
    <row r="112" spans="1:43" s="72" customFormat="1" ht="15">
      <c r="A112" s="3" t="s">
        <v>30</v>
      </c>
      <c r="B112" s="108" t="s">
        <v>158</v>
      </c>
      <c r="C112" s="109"/>
      <c r="D112" s="109"/>
      <c r="E112" s="110"/>
      <c r="G112" s="3" t="s">
        <v>30</v>
      </c>
      <c r="H112" s="108" t="s">
        <v>158</v>
      </c>
      <c r="I112" s="109"/>
      <c r="J112" s="109"/>
      <c r="K112" s="110"/>
      <c r="L112" s="8"/>
      <c r="M112" s="3" t="s">
        <v>30</v>
      </c>
      <c r="N112" s="108" t="s">
        <v>158</v>
      </c>
      <c r="O112" s="109"/>
      <c r="P112" s="109"/>
      <c r="Q112" s="110"/>
      <c r="S112" s="3" t="s">
        <v>30</v>
      </c>
      <c r="T112" s="108" t="s">
        <v>158</v>
      </c>
      <c r="U112" s="109"/>
      <c r="V112" s="109"/>
      <c r="W112" s="110"/>
      <c r="X112" s="8"/>
      <c r="Y112" s="3" t="s">
        <v>30</v>
      </c>
      <c r="Z112" s="108" t="s">
        <v>158</v>
      </c>
      <c r="AA112" s="109"/>
      <c r="AB112" s="109"/>
      <c r="AC112" s="110"/>
      <c r="AD112" s="8"/>
      <c r="AE112" s="3" t="s">
        <v>30</v>
      </c>
      <c r="AF112" s="108" t="s">
        <v>280</v>
      </c>
      <c r="AG112" s="109"/>
      <c r="AH112" s="109"/>
      <c r="AI112" s="110"/>
      <c r="AJ112"/>
      <c r="AK112" s="33"/>
      <c r="AL112"/>
      <c r="AM112" s="33"/>
      <c r="AN112" s="33"/>
      <c r="AO112"/>
      <c r="AP112" s="33"/>
      <c r="AQ112"/>
    </row>
    <row r="113" spans="1:43" s="72" customFormat="1" ht="15">
      <c r="A113" s="3" t="s">
        <v>31</v>
      </c>
      <c r="B113" s="108" t="s">
        <v>245</v>
      </c>
      <c r="C113" s="109"/>
      <c r="D113" s="109"/>
      <c r="E113" s="110"/>
      <c r="G113" s="3" t="s">
        <v>31</v>
      </c>
      <c r="H113" s="108" t="s">
        <v>245</v>
      </c>
      <c r="I113" s="109"/>
      <c r="J113" s="109"/>
      <c r="K113" s="110"/>
      <c r="L113" s="8"/>
      <c r="M113" s="3" t="s">
        <v>31</v>
      </c>
      <c r="N113" s="108" t="s">
        <v>245</v>
      </c>
      <c r="O113" s="109"/>
      <c r="P113" s="109"/>
      <c r="Q113" s="110"/>
      <c r="S113" s="3" t="s">
        <v>31</v>
      </c>
      <c r="T113" s="108" t="s">
        <v>245</v>
      </c>
      <c r="U113" s="109"/>
      <c r="V113" s="109"/>
      <c r="W113" s="110"/>
      <c r="X113" s="8"/>
      <c r="Y113" s="3" t="s">
        <v>31</v>
      </c>
      <c r="Z113" s="108" t="s">
        <v>245</v>
      </c>
      <c r="AA113" s="109"/>
      <c r="AB113" s="109"/>
      <c r="AC113" s="110"/>
      <c r="AD113" s="8"/>
      <c r="AE113" s="3" t="s">
        <v>31</v>
      </c>
      <c r="AF113" s="108" t="s">
        <v>281</v>
      </c>
      <c r="AG113" s="109"/>
      <c r="AH113" s="109"/>
      <c r="AI113" s="110"/>
      <c r="AJ113"/>
      <c r="AK113" s="33"/>
      <c r="AL113"/>
      <c r="AM113" s="33"/>
      <c r="AN113" s="33"/>
      <c r="AO113"/>
      <c r="AP113" s="33"/>
      <c r="AQ113"/>
    </row>
    <row r="114" spans="1:43" s="72" customFormat="1" ht="15">
      <c r="A114" s="3" t="s">
        <v>32</v>
      </c>
      <c r="B114" s="102">
        <f>AL85</f>
        <v>43831</v>
      </c>
      <c r="C114" s="103"/>
      <c r="D114" s="103"/>
      <c r="E114" s="104"/>
      <c r="G114" s="3" t="s">
        <v>32</v>
      </c>
      <c r="H114" s="102">
        <f>B114</f>
        <v>43831</v>
      </c>
      <c r="I114" s="103"/>
      <c r="J114" s="103"/>
      <c r="K114" s="104"/>
      <c r="L114" s="8"/>
      <c r="M114" s="3" t="s">
        <v>32</v>
      </c>
      <c r="N114" s="102">
        <f>H114</f>
        <v>43831</v>
      </c>
      <c r="O114" s="103"/>
      <c r="P114" s="103"/>
      <c r="Q114" s="104"/>
      <c r="S114" s="3" t="s">
        <v>32</v>
      </c>
      <c r="T114" s="102">
        <f>Z85</f>
        <v>43831</v>
      </c>
      <c r="U114" s="103"/>
      <c r="V114" s="103"/>
      <c r="W114" s="104"/>
      <c r="X114" s="8"/>
      <c r="Y114" s="3" t="s">
        <v>32</v>
      </c>
      <c r="Z114" s="102">
        <f>T114</f>
        <v>43831</v>
      </c>
      <c r="AA114" s="103"/>
      <c r="AB114" s="103"/>
      <c r="AC114" s="104"/>
      <c r="AD114" s="8"/>
      <c r="AE114" s="3" t="s">
        <v>32</v>
      </c>
      <c r="AF114" s="102">
        <f>Z114</f>
        <v>43831</v>
      </c>
      <c r="AG114" s="103"/>
      <c r="AH114" s="103"/>
      <c r="AI114" s="104"/>
      <c r="AJ114"/>
      <c r="AK114" s="33"/>
      <c r="AL114"/>
      <c r="AM114" s="33"/>
      <c r="AN114" s="33"/>
      <c r="AO114"/>
      <c r="AP114" s="33"/>
      <c r="AQ114"/>
    </row>
    <row r="115" spans="1:43" s="72" customFormat="1" ht="15">
      <c r="A115" s="3" t="s">
        <v>33</v>
      </c>
      <c r="B115" s="102">
        <f>AL86</f>
        <v>44196</v>
      </c>
      <c r="C115" s="103"/>
      <c r="D115" s="103"/>
      <c r="E115" s="104"/>
      <c r="G115" s="3" t="s">
        <v>33</v>
      </c>
      <c r="H115" s="102">
        <f>B115</f>
        <v>44196</v>
      </c>
      <c r="I115" s="103"/>
      <c r="J115" s="103"/>
      <c r="K115" s="104"/>
      <c r="L115" s="8"/>
      <c r="M115" s="3" t="s">
        <v>33</v>
      </c>
      <c r="N115" s="102">
        <f>H115</f>
        <v>44196</v>
      </c>
      <c r="O115" s="103"/>
      <c r="P115" s="103"/>
      <c r="Q115" s="104"/>
      <c r="S115" s="3" t="s">
        <v>33</v>
      </c>
      <c r="T115" s="102">
        <f>Z86</f>
        <v>44196</v>
      </c>
      <c r="U115" s="103"/>
      <c r="V115" s="103"/>
      <c r="W115" s="104"/>
      <c r="X115" s="8"/>
      <c r="Y115" s="3" t="s">
        <v>33</v>
      </c>
      <c r="Z115" s="102">
        <f>T115</f>
        <v>44196</v>
      </c>
      <c r="AA115" s="103"/>
      <c r="AB115" s="103"/>
      <c r="AC115" s="104"/>
      <c r="AD115" s="8"/>
      <c r="AE115" s="3" t="s">
        <v>33</v>
      </c>
      <c r="AF115" s="102">
        <f>Z115</f>
        <v>44196</v>
      </c>
      <c r="AG115" s="103"/>
      <c r="AH115" s="103"/>
      <c r="AI115" s="104"/>
      <c r="AJ115"/>
      <c r="AK115" s="33"/>
      <c r="AL115"/>
      <c r="AM115" s="33"/>
      <c r="AN115" s="33"/>
      <c r="AO115"/>
      <c r="AP115" s="33"/>
      <c r="AQ115"/>
    </row>
    <row r="120" spans="1:43" ht="15">
      <c r="A120" s="4" t="s">
        <v>166</v>
      </c>
      <c r="B120" s="4" t="str">
        <f>B88</f>
        <v>PRELIEVI 2015</v>
      </c>
      <c r="C120" s="4" t="str">
        <f>C88</f>
        <v>PRELIEVI 2016</v>
      </c>
      <c r="D120" s="4" t="str">
        <f>D88</f>
        <v>PRELIEVI 2017</v>
      </c>
      <c r="E120" s="4" t="str">
        <f>E88</f>
        <v>PRELIEVI 2018</v>
      </c>
      <c r="G120" s="4" t="s">
        <v>166</v>
      </c>
      <c r="H120" s="4" t="str">
        <f>H88</f>
        <v>PRELIEVI 2015</v>
      </c>
      <c r="I120" s="4" t="str">
        <f>I88</f>
        <v>PRELIEVI 2016</v>
      </c>
      <c r="J120" s="4" t="str">
        <f>J88</f>
        <v>PRELIEVI 2017</v>
      </c>
      <c r="K120" s="4" t="str">
        <f>K88</f>
        <v>PRELIEVI 2018</v>
      </c>
      <c r="M120" s="4" t="s">
        <v>166</v>
      </c>
      <c r="N120" s="4" t="str">
        <f>H120</f>
        <v>PRELIEVI 2015</v>
      </c>
      <c r="O120" s="4" t="str">
        <f>I120</f>
        <v>PRELIEVI 2016</v>
      </c>
      <c r="P120" s="4" t="str">
        <f>J120</f>
        <v>PRELIEVI 2017</v>
      </c>
      <c r="Q120" s="4" t="str">
        <f>K120</f>
        <v>PRELIEVI 2018</v>
      </c>
      <c r="S120" s="4" t="s">
        <v>166</v>
      </c>
      <c r="T120" s="4" t="str">
        <f>N88</f>
        <v>PRELIEVI 2015</v>
      </c>
      <c r="U120" s="4" t="str">
        <f>O88</f>
        <v>PRELIEVI 2016</v>
      </c>
      <c r="V120" s="4" t="str">
        <f>V88</f>
        <v>PRELIEVI 2017</v>
      </c>
      <c r="W120" s="4" t="str">
        <f>Q88</f>
        <v>PRELIEVI 2018</v>
      </c>
    </row>
    <row r="121" spans="1:43" ht="15">
      <c r="A121" s="2" t="s">
        <v>13</v>
      </c>
      <c r="B121" s="61">
        <f>B2+H2+N2+T2+Z2+AF2+AL2+B31+H31+N31+T31+Z31+AF31+AL31+B60+H60+N60+T60</f>
        <v>71766</v>
      </c>
      <c r="C121" s="61">
        <f>C2+I2+O2+U2+AA2+AG2+AM2+C31+I31+O31+U31+AA31+AG31+AM31+C60+I60+O60+U60</f>
        <v>34935</v>
      </c>
      <c r="D121" s="61">
        <f>D2+I2+P2+V2+AB2+AH2+AN2+D31+J31+P31+V31+AB31+AH31+AN31+D60+J60+P60+V60</f>
        <v>58767.25</v>
      </c>
      <c r="E121" s="61">
        <f>E2+K2+Q2+W2+AC2+AI2+AO2+E31+K31+Q31+W31+AC31+AI31+AO31+E60+K60+Q60+W60</f>
        <v>50612</v>
      </c>
      <c r="F121" s="75"/>
      <c r="G121" s="61" t="s">
        <v>13</v>
      </c>
      <c r="H121" s="66">
        <f>Z60+AF60+AL60</f>
        <v>32695</v>
      </c>
      <c r="I121" s="66">
        <f>AA60+AG60+AM60</f>
        <v>39953</v>
      </c>
      <c r="J121" s="66">
        <f>AB60+AH60+AN60</f>
        <v>37266</v>
      </c>
      <c r="K121" s="66">
        <f>AC60+AI60+AO60</f>
        <v>32728</v>
      </c>
      <c r="L121" s="75"/>
      <c r="M121" s="61" t="s">
        <v>13</v>
      </c>
      <c r="N121" s="66">
        <f>B89+H89+N89+T89+Z89</f>
        <v>31938</v>
      </c>
      <c r="O121" s="66">
        <f>C89+I89+O89+U89+AA89</f>
        <v>35805</v>
      </c>
      <c r="P121" s="66">
        <f>D89+J89+P89+V89+AB89</f>
        <v>36636</v>
      </c>
      <c r="Q121" s="66">
        <f t="shared" ref="Q121" si="15">E89+K89+Q89+W89+AC89</f>
        <v>33717</v>
      </c>
      <c r="S121" s="61" t="s">
        <v>13</v>
      </c>
      <c r="T121" s="66">
        <f t="shared" ref="T121:T132" si="16">AF89</f>
        <v>15428</v>
      </c>
      <c r="U121" s="66">
        <f t="shared" ref="U121:U132" si="17">AG89</f>
        <v>16422</v>
      </c>
      <c r="V121" s="66">
        <f t="shared" ref="V121:W132" si="18">AH89</f>
        <v>18446</v>
      </c>
      <c r="W121" s="66">
        <f t="shared" si="18"/>
        <v>16597</v>
      </c>
    </row>
    <row r="122" spans="1:43" ht="15">
      <c r="A122" s="2" t="s">
        <v>14</v>
      </c>
      <c r="B122" s="61">
        <f t="shared" ref="B122:B131" si="19">B3+H3+N3+T3+Z3+AF3+AL3+B32+H32+N32+T32+Z32+AF32+AL32+B61+H61+N61+T61</f>
        <v>40396</v>
      </c>
      <c r="C122" s="61">
        <f t="shared" ref="C122:C131" si="20">C3+I3+O3+U3+AA3+AG3+AM3+C32+I32+O32+U32+AA32+AG32+AM32+C61+I61+O61+U61</f>
        <v>60570</v>
      </c>
      <c r="D122" s="61">
        <f t="shared" ref="D122:D132" si="21">D3+I3+P3+V3+AB3+AH3+AN3+D32+J32+P32+V32+AB32+AH32+AN32+D61+J61+P61+V61</f>
        <v>75646</v>
      </c>
      <c r="E122" s="61">
        <f t="shared" ref="E122:E132" si="22">E3+K3+Q3+W3+AC3+AI3+AO3+E32+K32+Q32+W32+AC32+AI32+AO32+E61+K61+Q61+W61</f>
        <v>56489</v>
      </c>
      <c r="F122" s="75"/>
      <c r="G122" s="61" t="s">
        <v>14</v>
      </c>
      <c r="H122" s="66">
        <f t="shared" ref="H122:H132" si="23">Z61+AF61+AL61</f>
        <v>29910</v>
      </c>
      <c r="I122" s="66">
        <f t="shared" ref="I122:K122" si="24">AA61+AG61+AM61</f>
        <v>30268</v>
      </c>
      <c r="J122" s="66">
        <f t="shared" si="24"/>
        <v>28367</v>
      </c>
      <c r="K122" s="66">
        <f t="shared" si="24"/>
        <v>33223</v>
      </c>
      <c r="L122" s="75"/>
      <c r="M122" s="61" t="s">
        <v>14</v>
      </c>
      <c r="N122" s="66">
        <f t="shared" ref="N122:P122" si="25">B90+H90+N90+T90+Z90</f>
        <v>27544</v>
      </c>
      <c r="O122" s="66">
        <f t="shared" si="25"/>
        <v>26731</v>
      </c>
      <c r="P122" s="66">
        <f t="shared" si="25"/>
        <v>27735</v>
      </c>
      <c r="Q122" s="66">
        <f t="shared" ref="Q122:Q132" si="26">E90+K90+Q90+W90+AC90</f>
        <v>31267</v>
      </c>
      <c r="S122" s="61" t="s">
        <v>14</v>
      </c>
      <c r="T122" s="66">
        <f t="shared" si="16"/>
        <v>15093</v>
      </c>
      <c r="U122" s="66">
        <f t="shared" si="17"/>
        <v>12538</v>
      </c>
      <c r="V122" s="66">
        <f t="shared" si="18"/>
        <v>12414</v>
      </c>
      <c r="W122" s="66">
        <f t="shared" si="18"/>
        <v>15051</v>
      </c>
    </row>
    <row r="123" spans="1:43" ht="15">
      <c r="A123" s="2" t="s">
        <v>15</v>
      </c>
      <c r="B123" s="61">
        <f t="shared" si="19"/>
        <v>84370</v>
      </c>
      <c r="C123" s="61">
        <f t="shared" si="20"/>
        <v>56135</v>
      </c>
      <c r="D123" s="61">
        <f t="shared" si="21"/>
        <v>42648</v>
      </c>
      <c r="E123" s="61">
        <f t="shared" si="22"/>
        <v>40593</v>
      </c>
      <c r="F123" s="75"/>
      <c r="G123" s="61" t="s">
        <v>15</v>
      </c>
      <c r="H123" s="66">
        <f t="shared" si="23"/>
        <v>30366</v>
      </c>
      <c r="I123" s="66">
        <f t="shared" ref="I123:K123" si="27">AA62+AG62+AM62</f>
        <v>30299</v>
      </c>
      <c r="J123" s="66">
        <f t="shared" si="27"/>
        <v>21844</v>
      </c>
      <c r="K123" s="66">
        <f t="shared" si="27"/>
        <v>29072</v>
      </c>
      <c r="L123" s="75"/>
      <c r="M123" s="61" t="s">
        <v>15</v>
      </c>
      <c r="N123" s="66">
        <f t="shared" ref="N123:P123" si="28">B91+H91+N91+T91+Z91</f>
        <v>18246</v>
      </c>
      <c r="O123" s="66">
        <f t="shared" si="28"/>
        <v>22543</v>
      </c>
      <c r="P123" s="66">
        <f t="shared" si="28"/>
        <v>19363</v>
      </c>
      <c r="Q123" s="66">
        <f t="shared" si="26"/>
        <v>33406</v>
      </c>
      <c r="S123" s="61" t="s">
        <v>15</v>
      </c>
      <c r="T123" s="66">
        <f t="shared" si="16"/>
        <v>8911</v>
      </c>
      <c r="U123" s="66">
        <f t="shared" si="17"/>
        <v>9849</v>
      </c>
      <c r="V123" s="66">
        <f t="shared" si="18"/>
        <v>6399</v>
      </c>
      <c r="W123" s="66">
        <f t="shared" si="18"/>
        <v>13109</v>
      </c>
    </row>
    <row r="124" spans="1:43" ht="15">
      <c r="A124" s="2" t="s">
        <v>16</v>
      </c>
      <c r="B124" s="61">
        <f t="shared" si="19"/>
        <v>51999</v>
      </c>
      <c r="C124" s="61">
        <f t="shared" si="20"/>
        <v>9547</v>
      </c>
      <c r="D124" s="61">
        <f t="shared" si="21"/>
        <v>15181</v>
      </c>
      <c r="E124" s="61">
        <f t="shared" si="22"/>
        <v>20665</v>
      </c>
      <c r="F124" s="75"/>
      <c r="G124" s="61" t="s">
        <v>16</v>
      </c>
      <c r="H124" s="66">
        <f t="shared" si="23"/>
        <v>8889</v>
      </c>
      <c r="I124" s="66">
        <f t="shared" ref="I124:K124" si="29">AA63+AG63+AM63</f>
        <v>1401</v>
      </c>
      <c r="J124" s="66">
        <f t="shared" si="29"/>
        <v>1287</v>
      </c>
      <c r="K124" s="66">
        <f t="shared" si="29"/>
        <v>8901</v>
      </c>
      <c r="L124" s="75"/>
      <c r="M124" s="61" t="s">
        <v>16</v>
      </c>
      <c r="N124" s="66">
        <f t="shared" ref="N124:P124" si="30">B92+H92+N92+T92+Z92</f>
        <v>6987</v>
      </c>
      <c r="O124" s="66">
        <f t="shared" si="30"/>
        <v>8376</v>
      </c>
      <c r="P124" s="66">
        <f t="shared" si="30"/>
        <v>6347</v>
      </c>
      <c r="Q124" s="66">
        <f t="shared" si="26"/>
        <v>11969</v>
      </c>
      <c r="S124" s="61" t="s">
        <v>16</v>
      </c>
      <c r="T124" s="66">
        <f t="shared" si="16"/>
        <v>3028</v>
      </c>
      <c r="U124" s="66">
        <f t="shared" si="17"/>
        <v>1954</v>
      </c>
      <c r="V124" s="66">
        <f t="shared" si="18"/>
        <v>1712</v>
      </c>
      <c r="W124" s="66">
        <f t="shared" si="18"/>
        <v>3835</v>
      </c>
    </row>
    <row r="125" spans="1:43" ht="15">
      <c r="A125" s="2" t="s">
        <v>17</v>
      </c>
      <c r="B125" s="61">
        <f t="shared" si="19"/>
        <v>8953</v>
      </c>
      <c r="C125" s="61">
        <f t="shared" si="20"/>
        <v>11107</v>
      </c>
      <c r="D125" s="61">
        <f t="shared" si="21"/>
        <v>14976</v>
      </c>
      <c r="E125" s="61">
        <f t="shared" si="22"/>
        <v>10120</v>
      </c>
      <c r="F125" s="75"/>
      <c r="G125" s="61" t="s">
        <v>17</v>
      </c>
      <c r="H125" s="66">
        <f t="shared" si="23"/>
        <v>409</v>
      </c>
      <c r="I125" s="66">
        <f t="shared" ref="I125:K125" si="31">AA64+AG64+AM64</f>
        <v>179</v>
      </c>
      <c r="J125" s="66">
        <f t="shared" si="31"/>
        <v>964</v>
      </c>
      <c r="K125" s="66">
        <f t="shared" si="31"/>
        <v>821</v>
      </c>
      <c r="L125" s="75"/>
      <c r="M125" s="61" t="s">
        <v>17</v>
      </c>
      <c r="N125" s="66">
        <f t="shared" ref="N125:P125" si="32">B93+H93+N93+T93+Z93</f>
        <v>414</v>
      </c>
      <c r="O125" s="66">
        <f t="shared" si="32"/>
        <v>3059</v>
      </c>
      <c r="P125" s="66">
        <f t="shared" si="32"/>
        <v>1755</v>
      </c>
      <c r="Q125" s="66">
        <f t="shared" si="26"/>
        <v>2241</v>
      </c>
      <c r="S125" s="61" t="s">
        <v>17</v>
      </c>
      <c r="T125" s="66" t="str">
        <f t="shared" si="16"/>
        <v xml:space="preserve"> -   </v>
      </c>
      <c r="U125" s="66">
        <f t="shared" si="17"/>
        <v>0</v>
      </c>
      <c r="V125" s="66">
        <f t="shared" si="18"/>
        <v>0</v>
      </c>
      <c r="W125" s="66">
        <f t="shared" si="18"/>
        <v>0</v>
      </c>
    </row>
    <row r="126" spans="1:43" ht="15">
      <c r="A126" s="2" t="s">
        <v>18</v>
      </c>
      <c r="B126" s="61">
        <f t="shared" si="19"/>
        <v>9424</v>
      </c>
      <c r="C126" s="61">
        <f t="shared" si="20"/>
        <v>10617</v>
      </c>
      <c r="D126" s="61">
        <f t="shared" si="21"/>
        <v>7068</v>
      </c>
      <c r="E126" s="61">
        <f t="shared" si="22"/>
        <v>8463</v>
      </c>
      <c r="F126" s="75"/>
      <c r="G126" s="61" t="s">
        <v>18</v>
      </c>
      <c r="H126" s="66">
        <f t="shared" si="23"/>
        <v>171</v>
      </c>
      <c r="I126" s="66">
        <f t="shared" ref="I126:K126" si="33">AA65+AG65+AM65</f>
        <v>172</v>
      </c>
      <c r="J126" s="66">
        <f t="shared" si="33"/>
        <v>254</v>
      </c>
      <c r="K126" s="66">
        <f t="shared" si="33"/>
        <v>223</v>
      </c>
      <c r="L126" s="75"/>
      <c r="M126" s="61" t="s">
        <v>18</v>
      </c>
      <c r="N126" s="66">
        <f t="shared" ref="N126:P126" si="34">B94+H94+N94+T94+Z94</f>
        <v>911</v>
      </c>
      <c r="O126" s="66">
        <f t="shared" si="34"/>
        <v>1773</v>
      </c>
      <c r="P126" s="66">
        <f t="shared" si="34"/>
        <v>1461</v>
      </c>
      <c r="Q126" s="66">
        <f t="shared" si="26"/>
        <v>1933</v>
      </c>
      <c r="S126" s="61" t="s">
        <v>18</v>
      </c>
      <c r="T126" s="66" t="str">
        <f t="shared" si="16"/>
        <v xml:space="preserve"> -   </v>
      </c>
      <c r="U126" s="66">
        <f t="shared" si="17"/>
        <v>0</v>
      </c>
      <c r="V126" s="66">
        <f t="shared" si="18"/>
        <v>0</v>
      </c>
      <c r="W126" s="66">
        <f t="shared" si="18"/>
        <v>0</v>
      </c>
    </row>
    <row r="127" spans="1:43" ht="15">
      <c r="A127" s="2" t="s">
        <v>19</v>
      </c>
      <c r="B127" s="61">
        <f t="shared" si="19"/>
        <v>9072</v>
      </c>
      <c r="C127" s="61">
        <f t="shared" si="20"/>
        <v>7807</v>
      </c>
      <c r="D127" s="61">
        <f t="shared" si="21"/>
        <v>8635</v>
      </c>
      <c r="E127" s="61">
        <f t="shared" si="22"/>
        <v>4572</v>
      </c>
      <c r="F127" s="75"/>
      <c r="G127" s="61" t="s">
        <v>19</v>
      </c>
      <c r="H127" s="66">
        <f t="shared" si="23"/>
        <v>0</v>
      </c>
      <c r="I127" s="66">
        <f t="shared" ref="I127:K127" si="35">AA66+AG66+AM66</f>
        <v>120</v>
      </c>
      <c r="J127" s="66">
        <f t="shared" si="35"/>
        <v>200</v>
      </c>
      <c r="K127" s="66">
        <f t="shared" si="35"/>
        <v>234</v>
      </c>
      <c r="L127" s="75"/>
      <c r="M127" s="61" t="s">
        <v>19</v>
      </c>
      <c r="N127" s="66">
        <f t="shared" ref="N127:P127" si="36">B95+H95+N95+T95+Z95</f>
        <v>1198</v>
      </c>
      <c r="O127" s="66">
        <f t="shared" si="36"/>
        <v>1440</v>
      </c>
      <c r="P127" s="66">
        <f t="shared" si="36"/>
        <v>1381</v>
      </c>
      <c r="Q127" s="66">
        <f t="shared" si="26"/>
        <v>1906</v>
      </c>
      <c r="S127" s="61" t="s">
        <v>19</v>
      </c>
      <c r="T127" s="66" t="str">
        <f t="shared" si="16"/>
        <v xml:space="preserve"> -   </v>
      </c>
      <c r="U127" s="66">
        <f t="shared" si="17"/>
        <v>0</v>
      </c>
      <c r="V127" s="66">
        <f t="shared" si="18"/>
        <v>0</v>
      </c>
      <c r="W127" s="66">
        <f t="shared" si="18"/>
        <v>0</v>
      </c>
    </row>
    <row r="128" spans="1:43" ht="15">
      <c r="A128" s="2" t="s">
        <v>20</v>
      </c>
      <c r="B128" s="61">
        <f t="shared" si="19"/>
        <v>6848</v>
      </c>
      <c r="C128" s="61">
        <f t="shared" si="20"/>
        <v>6533</v>
      </c>
      <c r="D128" s="61">
        <f t="shared" si="21"/>
        <v>9615</v>
      </c>
      <c r="E128" s="61">
        <f t="shared" si="22"/>
        <v>8583</v>
      </c>
      <c r="F128" s="75"/>
      <c r="G128" s="61" t="s">
        <v>20</v>
      </c>
      <c r="H128" s="66">
        <f t="shared" si="23"/>
        <v>0</v>
      </c>
      <c r="I128" s="66">
        <f t="shared" ref="I128:K128" si="37">AA67+AG67+AM67</f>
        <v>130</v>
      </c>
      <c r="J128" s="66">
        <f t="shared" si="37"/>
        <v>0</v>
      </c>
      <c r="K128" s="66">
        <f t="shared" si="37"/>
        <v>198</v>
      </c>
      <c r="L128" s="75"/>
      <c r="M128" s="61" t="s">
        <v>20</v>
      </c>
      <c r="N128" s="66">
        <f t="shared" ref="N128:P128" si="38">B96+H96+N96+T96+Z96</f>
        <v>1346</v>
      </c>
      <c r="O128" s="66">
        <f t="shared" si="38"/>
        <v>1041</v>
      </c>
      <c r="P128" s="66">
        <f t="shared" si="38"/>
        <v>1120</v>
      </c>
      <c r="Q128" s="66">
        <f t="shared" si="26"/>
        <v>1906</v>
      </c>
      <c r="S128" s="61" t="s">
        <v>20</v>
      </c>
      <c r="T128" s="66" t="str">
        <f t="shared" si="16"/>
        <v xml:space="preserve"> -   </v>
      </c>
      <c r="U128" s="66">
        <f t="shared" si="17"/>
        <v>0</v>
      </c>
      <c r="V128" s="66">
        <f t="shared" si="18"/>
        <v>0</v>
      </c>
      <c r="W128" s="66">
        <f t="shared" si="18"/>
        <v>0</v>
      </c>
    </row>
    <row r="129" spans="1:23" ht="15">
      <c r="A129" s="2" t="s">
        <v>21</v>
      </c>
      <c r="B129" s="61">
        <f t="shared" si="19"/>
        <v>7427</v>
      </c>
      <c r="C129" s="61">
        <f t="shared" si="20"/>
        <v>8787</v>
      </c>
      <c r="D129" s="61">
        <f t="shared" si="21"/>
        <v>5032</v>
      </c>
      <c r="E129" s="61">
        <f t="shared" si="22"/>
        <v>9067</v>
      </c>
      <c r="F129" s="75"/>
      <c r="G129" s="61" t="s">
        <v>21</v>
      </c>
      <c r="H129" s="66">
        <f t="shared" si="23"/>
        <v>0</v>
      </c>
      <c r="I129" s="66">
        <f t="shared" ref="I129:K129" si="39">AA68+AG68+AM68</f>
        <v>160</v>
      </c>
      <c r="J129" s="66">
        <f t="shared" si="39"/>
        <v>489</v>
      </c>
      <c r="K129" s="66">
        <f t="shared" si="39"/>
        <v>380</v>
      </c>
      <c r="L129" s="75"/>
      <c r="M129" s="61" t="s">
        <v>21</v>
      </c>
      <c r="N129" s="66">
        <f t="shared" ref="N129:P129" si="40">B97+H97+N97+T97+Z97</f>
        <v>1307</v>
      </c>
      <c r="O129" s="66">
        <f t="shared" si="40"/>
        <v>1293</v>
      </c>
      <c r="P129" s="66">
        <f t="shared" si="40"/>
        <v>2224</v>
      </c>
      <c r="Q129" s="66">
        <f t="shared" si="26"/>
        <v>2207</v>
      </c>
      <c r="S129" s="61" t="s">
        <v>21</v>
      </c>
      <c r="T129" s="66" t="str">
        <f t="shared" si="16"/>
        <v xml:space="preserve"> -   </v>
      </c>
      <c r="U129" s="66">
        <f t="shared" si="17"/>
        <v>0</v>
      </c>
      <c r="V129" s="66">
        <f t="shared" si="18"/>
        <v>0</v>
      </c>
      <c r="W129" s="66">
        <f t="shared" si="18"/>
        <v>0</v>
      </c>
    </row>
    <row r="130" spans="1:23" ht="15">
      <c r="A130" s="2" t="s">
        <v>22</v>
      </c>
      <c r="B130" s="61">
        <f t="shared" si="19"/>
        <v>15859</v>
      </c>
      <c r="C130" s="61">
        <f t="shared" si="20"/>
        <v>9524</v>
      </c>
      <c r="D130" s="61">
        <f t="shared" si="21"/>
        <v>9356</v>
      </c>
      <c r="E130" s="61">
        <f t="shared" si="22"/>
        <v>1433</v>
      </c>
      <c r="F130" s="75"/>
      <c r="G130" s="61" t="s">
        <v>22</v>
      </c>
      <c r="H130" s="66">
        <f t="shared" si="23"/>
        <v>37</v>
      </c>
      <c r="I130" s="66">
        <f t="shared" ref="I130:K130" si="41">AA69+AG69+AM69</f>
        <v>3853</v>
      </c>
      <c r="J130" s="66">
        <f t="shared" si="41"/>
        <v>551</v>
      </c>
      <c r="K130" s="66">
        <f t="shared" si="41"/>
        <v>600</v>
      </c>
      <c r="L130" s="75"/>
      <c r="M130" s="61" t="s">
        <v>22</v>
      </c>
      <c r="N130" s="66">
        <f t="shared" ref="N130:P130" si="42">B98+H98+N98+T98+Z98</f>
        <v>9632</v>
      </c>
      <c r="O130" s="66">
        <f t="shared" si="42"/>
        <v>9788</v>
      </c>
      <c r="P130" s="66">
        <f t="shared" si="42"/>
        <v>5866</v>
      </c>
      <c r="Q130" s="66">
        <f t="shared" si="26"/>
        <v>0</v>
      </c>
      <c r="S130" s="61" t="s">
        <v>22</v>
      </c>
      <c r="T130" s="66">
        <f t="shared" si="16"/>
        <v>2958</v>
      </c>
      <c r="U130" s="66">
        <f t="shared" si="17"/>
        <v>5123</v>
      </c>
      <c r="V130" s="66">
        <f t="shared" si="18"/>
        <v>0</v>
      </c>
      <c r="W130" s="66">
        <f t="shared" si="18"/>
        <v>0</v>
      </c>
    </row>
    <row r="131" spans="1:23" ht="15">
      <c r="A131" s="2" t="s">
        <v>23</v>
      </c>
      <c r="B131" s="61">
        <f t="shared" si="19"/>
        <v>30180</v>
      </c>
      <c r="C131" s="61">
        <f t="shared" si="20"/>
        <v>26579</v>
      </c>
      <c r="D131" s="61">
        <f t="shared" si="21"/>
        <v>44783</v>
      </c>
      <c r="E131" s="61">
        <f t="shared" si="22"/>
        <v>0</v>
      </c>
      <c r="F131" s="75"/>
      <c r="G131" s="61" t="s">
        <v>23</v>
      </c>
      <c r="H131" s="66">
        <f t="shared" si="23"/>
        <v>24019</v>
      </c>
      <c r="I131" s="66">
        <f t="shared" ref="I131:K131" si="43">AA70+AG70+AM70</f>
        <v>19213</v>
      </c>
      <c r="J131" s="66">
        <f t="shared" si="43"/>
        <v>26498</v>
      </c>
      <c r="K131" s="66">
        <f t="shared" si="43"/>
        <v>24900</v>
      </c>
      <c r="L131" s="75"/>
      <c r="M131" s="61" t="s">
        <v>23</v>
      </c>
      <c r="N131" s="66">
        <f t="shared" ref="N131:P131" si="44">B99+H99+N99+T99+Z99</f>
        <v>19469</v>
      </c>
      <c r="O131" s="66">
        <f t="shared" si="44"/>
        <v>23597</v>
      </c>
      <c r="P131" s="66">
        <f t="shared" si="44"/>
        <v>22765</v>
      </c>
      <c r="Q131" s="66">
        <f t="shared" si="26"/>
        <v>0</v>
      </c>
      <c r="S131" s="61" t="s">
        <v>23</v>
      </c>
      <c r="T131" s="66">
        <f t="shared" si="16"/>
        <v>9189</v>
      </c>
      <c r="U131" s="66">
        <f t="shared" si="17"/>
        <v>10940</v>
      </c>
      <c r="V131" s="66">
        <f t="shared" si="18"/>
        <v>12434</v>
      </c>
      <c r="W131" s="66">
        <f t="shared" si="18"/>
        <v>0</v>
      </c>
    </row>
    <row r="132" spans="1:23" ht="15">
      <c r="A132" s="2" t="s">
        <v>24</v>
      </c>
      <c r="B132" s="61">
        <f>B13+H13+N13+T13+Z13+AF13+AL13+B42+H42+N42+T42+Z42+AF42+AL42+B71+H71+N71+T71</f>
        <v>61651</v>
      </c>
      <c r="C132" s="61">
        <f>C13+I13+O13+U13+AA13+AG13+AM13+C42+I42+O42+U42+AA42+AG42+AM42+C71+I71+O71+U71</f>
        <v>43480</v>
      </c>
      <c r="D132" s="61">
        <f t="shared" si="21"/>
        <v>49587</v>
      </c>
      <c r="E132" s="61">
        <f t="shared" si="22"/>
        <v>0</v>
      </c>
      <c r="F132" s="75"/>
      <c r="G132" s="61" t="s">
        <v>24</v>
      </c>
      <c r="H132" s="66">
        <f t="shared" si="23"/>
        <v>31121</v>
      </c>
      <c r="I132" s="66">
        <f t="shared" ref="I132:K132" si="45">AA71+AG71+AM71</f>
        <v>17655</v>
      </c>
      <c r="J132" s="66">
        <f t="shared" si="45"/>
        <v>30604</v>
      </c>
      <c r="K132" s="66">
        <f t="shared" si="45"/>
        <v>0</v>
      </c>
      <c r="L132" s="75"/>
      <c r="M132" s="61" t="s">
        <v>24</v>
      </c>
      <c r="N132" s="66">
        <f t="shared" ref="N132:P132" si="46">B100+H100+N100+T100+Z100</f>
        <v>29573</v>
      </c>
      <c r="O132" s="66">
        <f t="shared" si="46"/>
        <v>30040</v>
      </c>
      <c r="P132" s="66">
        <f t="shared" si="46"/>
        <v>33481</v>
      </c>
      <c r="Q132" s="66">
        <f t="shared" si="26"/>
        <v>0</v>
      </c>
      <c r="S132" s="61" t="s">
        <v>24</v>
      </c>
      <c r="T132" s="66">
        <f t="shared" si="16"/>
        <v>15475</v>
      </c>
      <c r="U132" s="66">
        <f t="shared" si="17"/>
        <v>15773</v>
      </c>
      <c r="V132" s="66">
        <f t="shared" si="18"/>
        <v>13061</v>
      </c>
      <c r="W132" s="66">
        <f t="shared" si="18"/>
        <v>0</v>
      </c>
    </row>
    <row r="133" spans="1:23" ht="15">
      <c r="A133" s="16" t="s">
        <v>77</v>
      </c>
      <c r="B133" s="10">
        <f>SUM(B121:B132)</f>
        <v>397945</v>
      </c>
      <c r="C133" s="10">
        <f>SUM(C121:C132)</f>
        <v>285621</v>
      </c>
      <c r="D133" s="10">
        <f>SUM(D121:D132)</f>
        <v>341294.25</v>
      </c>
      <c r="E133" s="10">
        <f>SUM(E121:E132)</f>
        <v>210597</v>
      </c>
      <c r="G133" s="16" t="s">
        <v>77</v>
      </c>
      <c r="H133" s="10">
        <f>SUM(H121:H132)</f>
        <v>157617</v>
      </c>
      <c r="I133" s="10">
        <f>SUM(I121:I132)</f>
        <v>143403</v>
      </c>
      <c r="J133" s="10">
        <f>SUM(J121:J132)</f>
        <v>148324</v>
      </c>
      <c r="K133" s="66">
        <f t="shared" ref="K133" si="47">AC72+AI72+AN72</f>
        <v>133185</v>
      </c>
      <c r="M133" s="16" t="s">
        <v>77</v>
      </c>
      <c r="N133" s="10">
        <f>SUM(N121:N132)</f>
        <v>148565</v>
      </c>
      <c r="O133" s="10">
        <f>SUM(O121:O132)</f>
        <v>165486</v>
      </c>
      <c r="P133" s="10">
        <f>SUM(P121:P132)</f>
        <v>160134</v>
      </c>
      <c r="Q133" s="10">
        <f>SUM(Q121:Q132)</f>
        <v>120552</v>
      </c>
      <c r="S133" s="16" t="s">
        <v>77</v>
      </c>
      <c r="T133" s="10">
        <f>SUM(T121:T132)</f>
        <v>70082</v>
      </c>
      <c r="U133" s="10">
        <f>SUM(U121:U132)</f>
        <v>72599</v>
      </c>
      <c r="V133" s="10">
        <f>SUM(V121:V132)</f>
        <v>64466</v>
      </c>
      <c r="W133" s="10">
        <f>SUM(W121:W132)</f>
        <v>48592</v>
      </c>
    </row>
    <row r="134" spans="1:23" ht="15">
      <c r="A134" s="99" t="s">
        <v>271</v>
      </c>
      <c r="B134" s="100"/>
      <c r="C134" s="100"/>
      <c r="D134" s="100"/>
      <c r="E134" s="101"/>
      <c r="G134" s="99" t="s">
        <v>272</v>
      </c>
      <c r="H134" s="100"/>
      <c r="I134" s="100"/>
      <c r="J134" s="100"/>
      <c r="K134" s="101"/>
      <c r="M134" s="99" t="s">
        <v>273</v>
      </c>
      <c r="N134" s="100"/>
      <c r="O134" s="100"/>
      <c r="P134" s="100"/>
      <c r="Q134" s="101"/>
      <c r="S134" s="99" t="s">
        <v>273</v>
      </c>
      <c r="T134" s="100"/>
      <c r="U134" s="100"/>
      <c r="V134" s="100"/>
      <c r="W134" s="101"/>
    </row>
    <row r="135" spans="1:23" ht="15">
      <c r="A135" s="2" t="s">
        <v>26</v>
      </c>
      <c r="B135" s="12">
        <f>(B121+B122+B123+B131+B132)/B133</f>
        <v>0.72463028810514019</v>
      </c>
      <c r="C135" s="12">
        <f>(C121+C122+C123+C131+C132)/C133</f>
        <v>0.77619992927690895</v>
      </c>
      <c r="D135" s="12">
        <f>(D121+D122+D123+D131+D132)/D133</f>
        <v>0.79529980361520891</v>
      </c>
      <c r="E135" s="12">
        <f>(E121+E122+E123+E131+E132)/E133</f>
        <v>0.70131103482005919</v>
      </c>
      <c r="G135" s="2" t="s">
        <v>26</v>
      </c>
      <c r="H135" s="12">
        <f>(H121+H122+H123+H131+H132)/H133</f>
        <v>0.93968924671831089</v>
      </c>
      <c r="I135" s="12">
        <f>(I121+I122+I123+I131+I132)/I133</f>
        <v>0.95805527081023412</v>
      </c>
      <c r="J135" s="12">
        <f>(J121+J122+J123+J131+J132)/J133</f>
        <v>0.97475122030150207</v>
      </c>
      <c r="K135" s="12">
        <f>(K121+K122+K123+K131+K132)/K133</f>
        <v>0.90042422194691596</v>
      </c>
      <c r="M135" s="2" t="s">
        <v>26</v>
      </c>
      <c r="N135" s="12">
        <f>(N121+N122+N123+N131+N132)/N133</f>
        <v>0.85329653686938378</v>
      </c>
      <c r="O135" s="12">
        <f>(O121+O122+O123+O131+O132)/O133</f>
        <v>0.83823405001027274</v>
      </c>
      <c r="P135" s="12">
        <f>(P121+P122+P123+P131+P132)/P133</f>
        <v>0.87414290531679717</v>
      </c>
      <c r="Q135" s="12">
        <f>(Q121+Q122+Q123+Q131+Q132)/Q133</f>
        <v>0.81616231999469113</v>
      </c>
      <c r="S135" s="2" t="s">
        <v>26</v>
      </c>
      <c r="T135" s="12">
        <f>(T121+T122+T123+T131+T132)/T133</f>
        <v>0.91458577095402527</v>
      </c>
      <c r="U135" s="12">
        <f>(U121+U122+U123+U131+U132)/U133</f>
        <v>0.90251931844791256</v>
      </c>
      <c r="V135" s="12"/>
      <c r="W135" s="12">
        <f>(W121+W122+W123+W131+W132)/W133</f>
        <v>0.92107754362858085</v>
      </c>
    </row>
    <row r="136" spans="1:23" ht="15">
      <c r="A136" s="11" t="s">
        <v>27</v>
      </c>
      <c r="B136" s="66">
        <f>MAX(B121:B132)/(IF(MAX(B121:B132)=B121,31,IF(MAX(B121:B132)=B122,28,IF(MAX(B121:B132)=B123,31,IF(MAX(B121:B132)=B125,31,IF(MAX(B121:B132)=B127,31,IF(MAX(B121:B132)=B128,31,IF(MAX(B121:B132)=B130,31,IF(MAX(B121:B132)=B132,31,30)))))))))*1.3</f>
        <v>3538.0967741935483</v>
      </c>
      <c r="C136" s="66">
        <f>MAX(C121:C132)/(IF(MAX(C121:C132)=C121,31,IF(MAX(C121:C132)=C122,28,IF(MAX(C121:C132)=C123,31,IF(MAX(C121:C132)=C125,31,IF(MAX(C121:C132)=C127,31,IF(MAX(C121:C132)=C128,31,IF(MAX(C121:C132)=C130,31,IF(MAX(C121:C132)=C132,31,30)))))))))*1.3</f>
        <v>2812.1785714285716</v>
      </c>
      <c r="D136" s="66">
        <f>MAX(D121:D132)/(IF(MAX(D121:D132)=D121,31,IF(MAX(D121:D132)=D122,28,IF(MAX(D121:D132)=D123,31,IF(MAX(D121:D132)=D125,31,IF(MAX(D121:D132)=D127,31,IF(MAX(D121:D132)=D128,31,IF(MAX(D121:D132)=D130,31,IF(MAX(D121:D132)=D132,31,30)))))))))*1.3</f>
        <v>3512.1357142857146</v>
      </c>
      <c r="E136" s="66">
        <f>MAX(E121:E132)/(IF(MAX(E121:E132)=E121,31,IF(MAX(E121:E132)=E122,28,IF(MAX(E121:E132)=E123,31,IF(MAX(E121:E132)=E125,31,IF(MAX(E121:E132)=E127,31,IF(MAX(E121:E132)=E128,31,IF(MAX(E121:E132)=E130,31,IF(MAX(E121:E132)=E132,31,30)))))))))*1.3</f>
        <v>2622.7035714285716</v>
      </c>
      <c r="G136" s="11" t="s">
        <v>27</v>
      </c>
      <c r="H136" s="66">
        <f>MAX(H121:H132)/(IF(MAX(H121:H132)=H121,31,IF(MAX(H121:H132)=H122,28,IF(MAX(H121:H132)=H123,31,IF(MAX(H121:H132)=H125,31,IF(MAX(H121:H132)=H127,31,IF(MAX(H121:H132)=H128,31,IF(MAX(H121:H132)=H130,31,IF(MAX(H121:H132)=H132,31,30)))))))))*1.3</f>
        <v>1371.0806451612905</v>
      </c>
      <c r="I136" s="66">
        <f>MAX(I121:I132)/(IF(MAX(I121:I132)=I121,31,IF(MAX(I121:I132)=I122,28,IF(MAX(I121:I132)=I123,31,IF(MAX(I121:I132)=I125,31,IF(MAX(I121:I132)=I127,31,IF(MAX(I121:I132)=I128,31,IF(MAX(I121:I132)=I130,31,IF(MAX(I121:I132)=I132,31,30)))))))))*1.3</f>
        <v>1675.4483870967742</v>
      </c>
      <c r="J136" s="66">
        <f>MAX(J121:J132)/(IF(MAX(J121:J132)=J121,31,IF(MAX(J121:J132)=J122,28,IF(MAX(J121:J132)=J123,31,IF(MAX(J121:J132)=J125,31,IF(MAX(J121:J132)=J127,31,IF(MAX(J121:J132)=J128,31,IF(MAX(J121:J132)=J130,31,IF(MAX(J121:J132)=J132,31,30)))))))))*1.3</f>
        <v>1562.7677419354841</v>
      </c>
      <c r="K136" s="66">
        <f>MAX(K121:K132)/(IF(MAX(K121:K132)=K121,31,IF(MAX(K121:K132)=K122,28,IF(MAX(K121:K132)=K123,31,IF(MAX(K121:K132)=K125,31,IF(MAX(K121:K132)=K127,31,IF(MAX(K121:K132)=K128,31,IF(MAX(K121:K132)=K130,31,IF(MAX(K121:K132)=K132,31,30)))))))))*1.3</f>
        <v>1542.4964285714286</v>
      </c>
      <c r="M136" s="11" t="s">
        <v>27</v>
      </c>
      <c r="N136" s="66">
        <f>MAX(N121:N132)/(IF(MAX(N121:N132)=N121,31,IF(MAX(N121:N132)=N122,28,IF(MAX(N121:N132)=N123,31,IF(MAX(N121:N132)=N125,31,IF(MAX(N121:N132)=N127,31,IF(MAX(N121:N132)=N128,31,IF(MAX(N121:N132)=N130,31,IF(MAX(N121:N132)=N132,31,30)))))))))*1.3</f>
        <v>1339.3354838709679</v>
      </c>
      <c r="O136" s="66">
        <f>MAX(O121:O132)/(IF(MAX(O121:O132)=O121,31,IF(MAX(O121:O132)=O122,28,IF(MAX(O121:O132)=O123,31,IF(MAX(O121:O132)=O125,31,IF(MAX(O121:O132)=O127,31,IF(MAX(O121:O132)=O128,31,IF(MAX(O121:O132)=O130,31,IF(MAX(O121:O132)=O132,31,30)))))))))*1.3</f>
        <v>1501.5</v>
      </c>
      <c r="P136" s="66">
        <f>MAX(P121:P132)/(IF(MAX(P121:P132)=P121,31,IF(MAX(P121:P132)=P122,28,IF(MAX(P121:P132)=P123,31,IF(MAX(P121:P132)=P125,31,IF(MAX(P121:P132)=P127,31,IF(MAX(P121:P132)=P128,31,IF(MAX(P121:P132)=P130,31,IF(MAX(P121:P132)=P132,31,30)))))))))*1.3</f>
        <v>1536.3483870967741</v>
      </c>
      <c r="Q136" s="66">
        <f>MAX(Q121:Q132)/(IF(MAX(Q121:Q132)=Q121,31,IF(MAX(Q121:Q132)=Q122,28,IF(MAX(Q121:Q132)=Q123,31,IF(MAX(Q121:Q132)=Q125,31,IF(MAX(Q121:Q132)=Q127,31,IF(MAX(Q121:Q132)=Q128,31,IF(MAX(Q121:Q132)=Q130,31,IF(MAX(Q121:Q132)=Q132,31,30)))))))))*1.3</f>
        <v>1413.9387096774196</v>
      </c>
      <c r="S136" s="11" t="s">
        <v>27</v>
      </c>
      <c r="T136" s="66">
        <f>MAX(T121:T132)/(IF(MAX(T121:T132)=T121,31,IF(MAX(T121:T132)=T122,28,IF(MAX(T121:T132)=T123,31,IF(MAX(T121:T132)=T125,31,IF(MAX(T121:T132)=T127,31,IF(MAX(T121:T132)=T128,31,IF(MAX(T121:T132)=T130,31,IF(MAX(T121:T132)=T132,31,30)))))))))*1.3</f>
        <v>648.95161290322585</v>
      </c>
      <c r="U136" s="66">
        <f>MAX(U121:U132)/(IF(MAX(U121:U132)=U121,31,IF(MAX(U121:U132)=U122,28,IF(MAX(U121:U132)=U123,31,IF(MAX(U121:U132)=U125,31,IF(MAX(U121:U132)=U127,31,IF(MAX(U121:U132)=U128,31,IF(MAX(U121:U132)=U130,31,IF(MAX(U121:U132)=U132,31,30)))))))))*1.3</f>
        <v>688.66451612903234</v>
      </c>
      <c r="V136" s="66"/>
      <c r="W136" s="66">
        <f>MAX(W121:W132)/(IF(MAX(W121:W132)=W121,31,IF(MAX(W121:W132)=W122,28,IF(MAX(W121:W132)=W123,31,IF(MAX(W121:W132)=W125,31,IF(MAX(W121:W132)=W127,31,IF(MAX(W121:W132)=W128,31,IF(MAX(W121:W132)=W130,31,IF(MAX(W121:W132)=W132,31,30)))))))))*1.3</f>
        <v>696.00322580645161</v>
      </c>
    </row>
    <row r="137" spans="1:23" ht="15">
      <c r="A137" s="2" t="s">
        <v>192</v>
      </c>
      <c r="B137" s="194">
        <v>34726400</v>
      </c>
      <c r="C137" s="195"/>
      <c r="D137" s="195"/>
      <c r="E137" s="196"/>
      <c r="G137" s="2" t="s">
        <v>192</v>
      </c>
      <c r="H137" s="166" t="s">
        <v>194</v>
      </c>
      <c r="I137" s="167"/>
      <c r="J137" s="167"/>
      <c r="K137" s="107"/>
      <c r="M137" s="2" t="s">
        <v>192</v>
      </c>
      <c r="N137" s="166" t="s">
        <v>195</v>
      </c>
      <c r="O137" s="167"/>
      <c r="P137" s="167"/>
      <c r="Q137" s="107"/>
      <c r="S137" s="2" t="s">
        <v>192</v>
      </c>
      <c r="T137" s="166">
        <f>AF105</f>
        <v>34540100</v>
      </c>
      <c r="U137" s="167"/>
      <c r="V137" s="167"/>
      <c r="W137" s="107"/>
    </row>
    <row r="138" spans="1:23" ht="15">
      <c r="A138" s="3" t="s">
        <v>28</v>
      </c>
      <c r="B138" s="197" t="s">
        <v>147</v>
      </c>
      <c r="C138" s="198"/>
      <c r="D138" s="198"/>
      <c r="E138" s="199"/>
      <c r="G138" s="2" t="s">
        <v>28</v>
      </c>
      <c r="H138" s="191" t="s">
        <v>148</v>
      </c>
      <c r="I138" s="192"/>
      <c r="J138" s="192"/>
      <c r="K138" s="193"/>
      <c r="M138" s="2" t="s">
        <v>28</v>
      </c>
      <c r="N138" s="188" t="s">
        <v>149</v>
      </c>
      <c r="O138" s="189"/>
      <c r="P138" s="189"/>
      <c r="Q138" s="190"/>
      <c r="S138" s="2" t="s">
        <v>28</v>
      </c>
      <c r="T138" s="200" t="str">
        <f>AF110</f>
        <v>VERONAMERCATO S.P.A.</v>
      </c>
      <c r="U138" s="201"/>
      <c r="V138" s="201"/>
      <c r="W138" s="202"/>
    </row>
    <row r="139" spans="1:23" ht="15">
      <c r="A139" s="3" t="s">
        <v>32</v>
      </c>
      <c r="B139" s="102">
        <f>B114</f>
        <v>43831</v>
      </c>
      <c r="C139" s="103"/>
      <c r="D139" s="103"/>
      <c r="E139" s="104"/>
      <c r="G139" s="3" t="s">
        <v>32</v>
      </c>
      <c r="H139" s="102">
        <f>B139</f>
        <v>43831</v>
      </c>
      <c r="I139" s="103"/>
      <c r="J139" s="103"/>
      <c r="K139" s="104"/>
      <c r="M139" s="3" t="s">
        <v>32</v>
      </c>
      <c r="N139" s="102">
        <f>H139</f>
        <v>43831</v>
      </c>
      <c r="O139" s="103"/>
      <c r="P139" s="103"/>
      <c r="Q139" s="104"/>
      <c r="S139" s="3" t="s">
        <v>32</v>
      </c>
      <c r="T139" s="102">
        <f>N139</f>
        <v>43831</v>
      </c>
      <c r="U139" s="103"/>
      <c r="V139" s="103"/>
      <c r="W139" s="104"/>
    </row>
    <row r="140" spans="1:23" ht="15">
      <c r="A140" s="3" t="s">
        <v>33</v>
      </c>
      <c r="B140" s="102">
        <f>B115</f>
        <v>44196</v>
      </c>
      <c r="C140" s="103"/>
      <c r="D140" s="103"/>
      <c r="E140" s="104"/>
      <c r="G140" s="3" t="s">
        <v>33</v>
      </c>
      <c r="H140" s="102">
        <f>B140</f>
        <v>44196</v>
      </c>
      <c r="I140" s="103"/>
      <c r="J140" s="103"/>
      <c r="K140" s="104"/>
      <c r="M140" s="3" t="s">
        <v>33</v>
      </c>
      <c r="N140" s="102">
        <f>H140</f>
        <v>44196</v>
      </c>
      <c r="O140" s="103"/>
      <c r="P140" s="103"/>
      <c r="Q140" s="104"/>
      <c r="S140" s="3" t="s">
        <v>33</v>
      </c>
      <c r="T140" s="102">
        <f>N140</f>
        <v>44196</v>
      </c>
      <c r="U140" s="103"/>
      <c r="V140" s="103"/>
      <c r="W140" s="104"/>
    </row>
  </sheetData>
  <mergeCells count="344">
    <mergeCell ref="S134:W134"/>
    <mergeCell ref="T137:W137"/>
    <mergeCell ref="T138:W138"/>
    <mergeCell ref="T139:W139"/>
    <mergeCell ref="T140:W140"/>
    <mergeCell ref="N139:Q139"/>
    <mergeCell ref="N140:Q140"/>
    <mergeCell ref="T115:W115"/>
    <mergeCell ref="Z115:AC115"/>
    <mergeCell ref="H139:K139"/>
    <mergeCell ref="H140:K140"/>
    <mergeCell ref="M134:Q134"/>
    <mergeCell ref="N137:Q137"/>
    <mergeCell ref="N138:Q138"/>
    <mergeCell ref="B139:E139"/>
    <mergeCell ref="B140:E140"/>
    <mergeCell ref="G134:K134"/>
    <mergeCell ref="H137:K137"/>
    <mergeCell ref="H138:K138"/>
    <mergeCell ref="A134:E134"/>
    <mergeCell ref="B137:E137"/>
    <mergeCell ref="B138:E138"/>
    <mergeCell ref="AF86:AI86"/>
    <mergeCell ref="AL86:AO86"/>
    <mergeCell ref="B115:E115"/>
    <mergeCell ref="B86:E86"/>
    <mergeCell ref="H86:K86"/>
    <mergeCell ref="N86:Q86"/>
    <mergeCell ref="T86:W86"/>
    <mergeCell ref="Z113:AC113"/>
    <mergeCell ref="T113:W113"/>
    <mergeCell ref="T112:W112"/>
    <mergeCell ref="Z112:AC112"/>
    <mergeCell ref="T114:W114"/>
    <mergeCell ref="Z114:AC114"/>
    <mergeCell ref="T111:W111"/>
    <mergeCell ref="Z111:AC111"/>
    <mergeCell ref="N106:Q106"/>
    <mergeCell ref="AF112:AI112"/>
    <mergeCell ref="AF113:AI113"/>
    <mergeCell ref="AF109:AI109"/>
    <mergeCell ref="T28:W28"/>
    <mergeCell ref="Z28:AC28"/>
    <mergeCell ref="AF28:AI28"/>
    <mergeCell ref="H57:K57"/>
    <mergeCell ref="N57:Q57"/>
    <mergeCell ref="T57:W57"/>
    <mergeCell ref="Z57:AC57"/>
    <mergeCell ref="AF57:AI57"/>
    <mergeCell ref="Z55:AC55"/>
    <mergeCell ref="AF55:AI55"/>
    <mergeCell ref="T56:W56"/>
    <mergeCell ref="Z56:AC56"/>
    <mergeCell ref="AF56:AI56"/>
    <mergeCell ref="AF51:AI51"/>
    <mergeCell ref="AF50:AI50"/>
    <mergeCell ref="AF47:AI47"/>
    <mergeCell ref="AE44:AI44"/>
    <mergeCell ref="Z48:AC48"/>
    <mergeCell ref="AF53:AI53"/>
    <mergeCell ref="AF52:AI52"/>
    <mergeCell ref="T54:W54"/>
    <mergeCell ref="Z54:AC54"/>
    <mergeCell ref="AF54:AI54"/>
    <mergeCell ref="H56:K56"/>
    <mergeCell ref="H81:K81"/>
    <mergeCell ref="N81:Q81"/>
    <mergeCell ref="T81:W81"/>
    <mergeCell ref="B77:E77"/>
    <mergeCell ref="Z84:AC84"/>
    <mergeCell ref="B84:E84"/>
    <mergeCell ref="H84:K84"/>
    <mergeCell ref="N85:Q85"/>
    <mergeCell ref="T85:W85"/>
    <mergeCell ref="Z79:AC79"/>
    <mergeCell ref="T82:W82"/>
    <mergeCell ref="B80:E80"/>
    <mergeCell ref="H80:K80"/>
    <mergeCell ref="N80:Q80"/>
    <mergeCell ref="Z81:AC81"/>
    <mergeCell ref="B56:E56"/>
    <mergeCell ref="AF78:AI78"/>
    <mergeCell ref="T110:W110"/>
    <mergeCell ref="B107:E107"/>
    <mergeCell ref="B81:E81"/>
    <mergeCell ref="N77:Q77"/>
    <mergeCell ref="T77:W77"/>
    <mergeCell ref="Z77:AC77"/>
    <mergeCell ref="AL76:AO76"/>
    <mergeCell ref="Z76:AC76"/>
    <mergeCell ref="AL80:AO80"/>
    <mergeCell ref="AF77:AI77"/>
    <mergeCell ref="AL77:AO77"/>
    <mergeCell ref="AF76:AI76"/>
    <mergeCell ref="Z82:AC82"/>
    <mergeCell ref="Z109:AC109"/>
    <mergeCell ref="Z110:AC110"/>
    <mergeCell ref="M102:Q102"/>
    <mergeCell ref="AL78:AO78"/>
    <mergeCell ref="N84:Q84"/>
    <mergeCell ref="B82:E82"/>
    <mergeCell ref="B79:E79"/>
    <mergeCell ref="AF83:AI83"/>
    <mergeCell ref="AL83:AO83"/>
    <mergeCell ref="AL84:AO84"/>
    <mergeCell ref="B83:E83"/>
    <mergeCell ref="H83:K83"/>
    <mergeCell ref="N83:Q83"/>
    <mergeCell ref="N115:Q115"/>
    <mergeCell ref="N113:Q113"/>
    <mergeCell ref="H115:K115"/>
    <mergeCell ref="B112:E112"/>
    <mergeCell ref="H112:K112"/>
    <mergeCell ref="N112:Q112"/>
    <mergeCell ref="H114:K114"/>
    <mergeCell ref="N114:Q114"/>
    <mergeCell ref="H110:K110"/>
    <mergeCell ref="N111:Q111"/>
    <mergeCell ref="H111:K111"/>
    <mergeCell ref="B109:E109"/>
    <mergeCell ref="Z86:AC86"/>
    <mergeCell ref="B108:E108"/>
    <mergeCell ref="B85:E85"/>
    <mergeCell ref="H85:K85"/>
    <mergeCell ref="B114:E114"/>
    <mergeCell ref="AF114:AI114"/>
    <mergeCell ref="AF115:AI115"/>
    <mergeCell ref="AF111:AI111"/>
    <mergeCell ref="AL55:AO55"/>
    <mergeCell ref="H113:K113"/>
    <mergeCell ref="AF82:AI82"/>
    <mergeCell ref="AL82:AO82"/>
    <mergeCell ref="H82:K82"/>
    <mergeCell ref="N82:Q82"/>
    <mergeCell ref="N109:Q109"/>
    <mergeCell ref="N78:Q78"/>
    <mergeCell ref="T78:W78"/>
    <mergeCell ref="H77:K77"/>
    <mergeCell ref="N107:Q107"/>
    <mergeCell ref="N110:Q110"/>
    <mergeCell ref="H109:K109"/>
    <mergeCell ref="T84:W84"/>
    <mergeCell ref="AF84:AI84"/>
    <mergeCell ref="Z106:AC106"/>
    <mergeCell ref="Z105:AC105"/>
    <mergeCell ref="N108:Q108"/>
    <mergeCell ref="AF79:AI79"/>
    <mergeCell ref="AL79:AO79"/>
    <mergeCell ref="Z85:AC85"/>
    <mergeCell ref="AF85:AI85"/>
    <mergeCell ref="AL85:AO85"/>
    <mergeCell ref="Z108:AC108"/>
    <mergeCell ref="Z24:AC24"/>
    <mergeCell ref="B53:E53"/>
    <mergeCell ref="H53:K53"/>
    <mergeCell ref="B52:E52"/>
    <mergeCell ref="H52:K52"/>
    <mergeCell ref="B26:E26"/>
    <mergeCell ref="H26:K26"/>
    <mergeCell ref="N26:Q26"/>
    <mergeCell ref="T26:W26"/>
    <mergeCell ref="Z26:AC26"/>
    <mergeCell ref="B27:E27"/>
    <mergeCell ref="B28:E28"/>
    <mergeCell ref="S44:W44"/>
    <mergeCell ref="Y44:AC44"/>
    <mergeCell ref="H27:K27"/>
    <mergeCell ref="N27:Q27"/>
    <mergeCell ref="T27:W27"/>
    <mergeCell ref="Z27:AC27"/>
    <mergeCell ref="N25:Q25"/>
    <mergeCell ref="N53:Q53"/>
    <mergeCell ref="T53:W53"/>
    <mergeCell ref="Z53:AC53"/>
    <mergeCell ref="H28:K28"/>
    <mergeCell ref="N28:Q28"/>
    <mergeCell ref="B22:E22"/>
    <mergeCell ref="H22:K22"/>
    <mergeCell ref="N22:Q22"/>
    <mergeCell ref="H108:K108"/>
    <mergeCell ref="N50:Q50"/>
    <mergeCell ref="T50:W50"/>
    <mergeCell ref="Z50:AC50"/>
    <mergeCell ref="T105:W105"/>
    <mergeCell ref="S102:W102"/>
    <mergeCell ref="Z80:AC80"/>
    <mergeCell ref="Z49:AC49"/>
    <mergeCell ref="Z78:AC78"/>
    <mergeCell ref="T106:W106"/>
    <mergeCell ref="B76:E76"/>
    <mergeCell ref="H76:K76"/>
    <mergeCell ref="N76:Q76"/>
    <mergeCell ref="N47:Q47"/>
    <mergeCell ref="T47:W47"/>
    <mergeCell ref="T48:W48"/>
    <mergeCell ref="B78:E78"/>
    <mergeCell ref="H78:K78"/>
    <mergeCell ref="B49:E49"/>
    <mergeCell ref="H49:K49"/>
    <mergeCell ref="N49:Q49"/>
    <mergeCell ref="AF24:AI24"/>
    <mergeCell ref="AL24:AO24"/>
    <mergeCell ref="AF25:AI25"/>
    <mergeCell ref="AL25:AO25"/>
    <mergeCell ref="AL27:AO27"/>
    <mergeCell ref="AL28:AO28"/>
    <mergeCell ref="N24:Q24"/>
    <mergeCell ref="B23:E23"/>
    <mergeCell ref="B50:E50"/>
    <mergeCell ref="B24:E24"/>
    <mergeCell ref="H24:K24"/>
    <mergeCell ref="AF23:AI23"/>
    <mergeCell ref="AL23:AO23"/>
    <mergeCell ref="AF48:AI48"/>
    <mergeCell ref="AL48:AO48"/>
    <mergeCell ref="AK44:AO44"/>
    <mergeCell ref="AF49:AI49"/>
    <mergeCell ref="AL49:AO49"/>
    <mergeCell ref="AF27:AI27"/>
    <mergeCell ref="Z25:AC25"/>
    <mergeCell ref="Z47:AC47"/>
    <mergeCell ref="B47:E47"/>
    <mergeCell ref="H47:K47"/>
    <mergeCell ref="T24:W24"/>
    <mergeCell ref="AF81:AI81"/>
    <mergeCell ref="AL81:AO81"/>
    <mergeCell ref="T107:W107"/>
    <mergeCell ref="Z107:AC107"/>
    <mergeCell ref="Z83:AC83"/>
    <mergeCell ref="B105:E105"/>
    <mergeCell ref="Y102:AC102"/>
    <mergeCell ref="AF80:AI80"/>
    <mergeCell ref="B113:E113"/>
    <mergeCell ref="B106:E106"/>
    <mergeCell ref="B111:E111"/>
    <mergeCell ref="A102:E102"/>
    <mergeCell ref="G102:K102"/>
    <mergeCell ref="T109:W109"/>
    <mergeCell ref="B110:E110"/>
    <mergeCell ref="N105:Q105"/>
    <mergeCell ref="T108:W108"/>
    <mergeCell ref="H106:K106"/>
    <mergeCell ref="AE102:AI102"/>
    <mergeCell ref="AF105:AI105"/>
    <mergeCell ref="AF106:AI106"/>
    <mergeCell ref="AF107:AI107"/>
    <mergeCell ref="AF108:AI108"/>
    <mergeCell ref="AF110:AI110"/>
    <mergeCell ref="N21:Q21"/>
    <mergeCell ref="H107:K107"/>
    <mergeCell ref="H105:K105"/>
    <mergeCell ref="T22:W22"/>
    <mergeCell ref="Z22:AC22"/>
    <mergeCell ref="B51:E51"/>
    <mergeCell ref="T80:W80"/>
    <mergeCell ref="H51:K51"/>
    <mergeCell ref="N51:Q51"/>
    <mergeCell ref="T51:W51"/>
    <mergeCell ref="Z51:AC51"/>
    <mergeCell ref="H79:K79"/>
    <mergeCell ref="N79:Q79"/>
    <mergeCell ref="T79:W79"/>
    <mergeCell ref="T23:W23"/>
    <mergeCell ref="Z23:AC23"/>
    <mergeCell ref="M73:Q73"/>
    <mergeCell ref="S73:W73"/>
    <mergeCell ref="H23:K23"/>
    <mergeCell ref="N23:Q23"/>
    <mergeCell ref="G73:K73"/>
    <mergeCell ref="T83:W83"/>
    <mergeCell ref="T76:W76"/>
    <mergeCell ref="T49:W49"/>
    <mergeCell ref="AL19:AO19"/>
    <mergeCell ref="B48:E48"/>
    <mergeCell ref="H48:K48"/>
    <mergeCell ref="N48:Q48"/>
    <mergeCell ref="B19:E19"/>
    <mergeCell ref="H19:K19"/>
    <mergeCell ref="N19:Q19"/>
    <mergeCell ref="T19:W19"/>
    <mergeCell ref="Z20:AC20"/>
    <mergeCell ref="AF20:AI20"/>
    <mergeCell ref="T21:W21"/>
    <mergeCell ref="Z21:AC21"/>
    <mergeCell ref="AF21:AI21"/>
    <mergeCell ref="AL21:AO21"/>
    <mergeCell ref="AF22:AI22"/>
    <mergeCell ref="AL22:AO22"/>
    <mergeCell ref="B25:E25"/>
    <mergeCell ref="H25:K25"/>
    <mergeCell ref="T25:W25"/>
    <mergeCell ref="AF26:AI26"/>
    <mergeCell ref="AL26:AO26"/>
    <mergeCell ref="B21:E21"/>
    <mergeCell ref="H21:K21"/>
    <mergeCell ref="AL47:AO47"/>
    <mergeCell ref="AL50:AO50"/>
    <mergeCell ref="H50:K50"/>
    <mergeCell ref="N54:Q54"/>
    <mergeCell ref="B55:E55"/>
    <mergeCell ref="N56:Q56"/>
    <mergeCell ref="B57:E57"/>
    <mergeCell ref="AL51:AO51"/>
    <mergeCell ref="B54:E54"/>
    <mergeCell ref="A73:E73"/>
    <mergeCell ref="AE73:AI73"/>
    <mergeCell ref="AK73:AO73"/>
    <mergeCell ref="H54:K54"/>
    <mergeCell ref="N52:Q52"/>
    <mergeCell ref="T52:W52"/>
    <mergeCell ref="Z52:AC52"/>
    <mergeCell ref="AL54:AO54"/>
    <mergeCell ref="AL53:AO53"/>
    <mergeCell ref="AL57:AO57"/>
    <mergeCell ref="H55:K55"/>
    <mergeCell ref="N55:Q55"/>
    <mergeCell ref="T55:W55"/>
    <mergeCell ref="AL52:AO52"/>
    <mergeCell ref="Y73:AC73"/>
    <mergeCell ref="AL56:AO56"/>
    <mergeCell ref="Y15:AC15"/>
    <mergeCell ref="AE15:AI15"/>
    <mergeCell ref="AK15:AO15"/>
    <mergeCell ref="A44:E44"/>
    <mergeCell ref="G44:K44"/>
    <mergeCell ref="M44:Q44"/>
    <mergeCell ref="A15:E15"/>
    <mergeCell ref="G15:K15"/>
    <mergeCell ref="M15:Q15"/>
    <mergeCell ref="S15:W15"/>
    <mergeCell ref="AF18:AI18"/>
    <mergeCell ref="AL18:AO18"/>
    <mergeCell ref="AL20:AO20"/>
    <mergeCell ref="H20:K20"/>
    <mergeCell ref="N20:Q20"/>
    <mergeCell ref="T20:W20"/>
    <mergeCell ref="B18:E18"/>
    <mergeCell ref="H18:K18"/>
    <mergeCell ref="N18:Q18"/>
    <mergeCell ref="T18:W18"/>
    <mergeCell ref="Z18:AC18"/>
    <mergeCell ref="B20:E20"/>
    <mergeCell ref="Z19:AC19"/>
    <mergeCell ref="AF19:AI19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Anagrafica sedi</vt:lpstr>
      <vt:lpstr>Dettagli Remi</vt:lpstr>
      <vt:lpstr>elem. compilazione capitolato</vt:lpstr>
      <vt:lpstr>Analisi</vt:lpstr>
      <vt:lpstr>Scheda Fornitori</vt:lpstr>
      <vt:lpstr>Sedi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Hewlett-Packard Company</cp:lastModifiedBy>
  <cp:revision>4</cp:revision>
  <cp:lastPrinted>2015-08-21T07:04:49Z</cp:lastPrinted>
  <dcterms:created xsi:type="dcterms:W3CDTF">2012-05-31T12:19:39Z</dcterms:created>
  <dcterms:modified xsi:type="dcterms:W3CDTF">2019-05-17T13:21:43Z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